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7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690" yWindow="330" windowWidth="11250" windowHeight="8565"/>
  </bookViews>
  <sheets>
    <sheet name="Итог 2023-2025" sheetId="1" r:id="rId1"/>
    <sheet name="Примечание" sheetId="2" r:id="rId2"/>
  </sheets>
  <definedNames>
    <definedName name="_xlnm._FilterDatabase" localSheetId="0" hidden="1">'Итог 2023-2025'!$A$8:$T$1937</definedName>
    <definedName name="_xlnm._FilterDatabase" localSheetId="1" hidden="1">Примечание!$A$2:$G$190</definedName>
    <definedName name="Z_0195E95A_7753_43B9_AF3D_E5F4B6D3C38D_.wvu.FilterData" localSheetId="0" hidden="1">'Итог 2023-2025'!$A$8:$T$1937</definedName>
    <definedName name="Z_0195E95A_7753_43B9_AF3D_E5F4B6D3C38D_.wvu.FilterData" localSheetId="1" hidden="1">Примечание!$A$2:$G$188</definedName>
    <definedName name="Z_06D72183_6761_46E2_9674_390D7FF8E121_.wvu.FilterData" localSheetId="0" hidden="1">'Итог 2023-2025'!$A$8:$T$1937</definedName>
    <definedName name="Z_08F3F35A_6FA7_4F57_97A6_C115562CF9F1_.wvu.FilterData" localSheetId="0" hidden="1">'Итог 2023-2025'!$A$8:$T$1937</definedName>
    <definedName name="Z_0B56B802_1950_48CD_AD3A_375CEF1BED0C_.wvu.FilterData" localSheetId="1" hidden="1">Примечание!$A$2:$G$188</definedName>
    <definedName name="Z_0ECBB59D_20A9_447C_93A6_03AABAE76BDF_.wvu.FilterData" localSheetId="1" hidden="1">Примечание!$A$2:$G$2</definedName>
    <definedName name="Z_10A036C2_5324_4DDD_A679_5EBB9523ED00_.wvu.FilterData" localSheetId="0" hidden="1">'Итог 2023-2025'!$A$8:$T$1937</definedName>
    <definedName name="Z_10A036C2_5324_4DDD_A679_5EBB9523ED00_.wvu.FilterData" localSheetId="1" hidden="1">Примечание!$A$2:$G$190</definedName>
    <definedName name="Z_1700FC2A_D804_4804_9C2B_59665E682694_.wvu.FilterData" localSheetId="0" hidden="1">'Итог 2023-2025'!$A$8:$T$1937</definedName>
    <definedName name="Z_1BA059D2_9181_486F_A360_813B4EA0F4DB_.wvu.FilterData" localSheetId="0" hidden="1">'Итог 2023-2025'!$A$8:$T$1937</definedName>
    <definedName name="Z_1BA059D2_9181_486F_A360_813B4EA0F4DB_.wvu.FilterData" localSheetId="1" hidden="1">Примечание!$A$2:$G$190</definedName>
    <definedName name="Z_22176D2B_BC48_4035_9881_10A0D2EEED94_.wvu.FilterData" localSheetId="0" hidden="1">'Итог 2023-2025'!$A$8:$T$1937</definedName>
    <definedName name="Z_22176D2B_BC48_4035_9881_10A0D2EEED94_.wvu.FilterData" localSheetId="1" hidden="1">Примечание!$A$2:$G$190</definedName>
    <definedName name="Z_22B07B91_BF6B_477C_9AB4_C317461C3B21_.wvu.FilterData" localSheetId="0" hidden="1">'Итог 2023-2025'!$A$8:$T$1937</definedName>
    <definedName name="Z_24A12545_AFE1_422E_BBCE_F4D34CADB3F7_.wvu.FilterData" localSheetId="0" hidden="1">'Итог 2023-2025'!$A$8:$T$1937</definedName>
    <definedName name="Z_24A12545_AFE1_422E_BBCE_F4D34CADB3F7_.wvu.FilterData" localSheetId="1" hidden="1">Примечание!$A$2:$G$104</definedName>
    <definedName name="Z_24A1C946_61EF_4E96_8790_66B7D81C0059_.wvu.FilterData" localSheetId="0" hidden="1">'Итог 2023-2025'!$A$8:$S$1937</definedName>
    <definedName name="Z_25F4A217_132A_4E8D_A0B3_09BE51DA678E_.wvu.FilterData" localSheetId="0" hidden="1">'Итог 2023-2025'!$A$8:$T$1937</definedName>
    <definedName name="Z_28CFB665_7E93_4A16_89EF_5F84C495A3B7_.wvu.FilterData" localSheetId="1" hidden="1">Примечание!$A$2:$G$188</definedName>
    <definedName name="Z_2A377154_292F_4E14_A865_0D55002A940C_.wvu.FilterData" localSheetId="0" hidden="1">'Итог 2023-2025'!$A$8:$T$1937</definedName>
    <definedName name="Z_2BA5710F_0901_4523_B7FF_571B0C27F0C1_.wvu.FilterData" localSheetId="0" hidden="1">'Итог 2023-2025'!$A$8:$S$1937</definedName>
    <definedName name="Z_2ECA3CD6_200F_4E1D_97DA_87A38FF5F871_.wvu.FilterData" localSheetId="0" hidden="1">'Итог 2023-2025'!$A$8:$S$1937</definedName>
    <definedName name="Z_2ECA3CD6_200F_4E1D_97DA_87A38FF5F871_.wvu.FilterData" localSheetId="1" hidden="1">Примечание!$A$2:$G$62</definedName>
    <definedName name="Z_339B5EC0_82FA_4E56_907D_1B0A620DDDC0_.wvu.FilterData" localSheetId="0" hidden="1">'Итог 2023-2025'!$A$8:$T$1937</definedName>
    <definedName name="Z_3498566D_71F5_4F96_B894_DAAD84C1B443_.wvu.FilterData" localSheetId="0" hidden="1">'Итог 2023-2025'!$A$8:$T$1937</definedName>
    <definedName name="Z_37136218_227C_4C54_A99C_37C476FB1D5F_.wvu.FilterData" localSheetId="0" hidden="1">'Итог 2023-2025'!$A$8:$T$1937</definedName>
    <definedName name="Z_3AA579B1_786F_4B4E_8412_1CA9B8E5E547_.wvu.FilterData" localSheetId="0" hidden="1">'Итог 2023-2025'!$A$8:$T$1937</definedName>
    <definedName name="Z_3E81FEC1_02B5_4F6D_9077_11FCD48AB150_.wvu.FilterData" localSheetId="0" hidden="1">'Итог 2023-2025'!$A$8:$T$1937</definedName>
    <definedName name="Z_4325F15F_E403_43A8_BB03_5977EBF8D66C_.wvu.FilterData" localSheetId="0" hidden="1">'Итог 2023-2025'!$A$8:$T$1937</definedName>
    <definedName name="Z_4325F15F_E403_43A8_BB03_5977EBF8D66C_.wvu.FilterData" localSheetId="1" hidden="1">Примечание!$A$2:$G$190</definedName>
    <definedName name="Z_446438BD_40B3_4116_BA01_A78CD48CC553_.wvu.FilterData" localSheetId="0" hidden="1">'Итог 2023-2025'!$A$8:$T$1937</definedName>
    <definedName name="Z_446438BD_40B3_4116_BA01_A78CD48CC553_.wvu.FilterData" localSheetId="1" hidden="1">Примечание!$A$2:$G$188</definedName>
    <definedName name="Z_44D3C209_6C9A_4333_AEEC_9D64F767DA2A_.wvu.FilterData" localSheetId="0" hidden="1">'Итог 2023-2025'!$A$8:$T$1937</definedName>
    <definedName name="Z_450309A0_37F6_4465_A08E_82A81BB51A44_.wvu.FilterData" localSheetId="1" hidden="1">Примечание!$A$2:$G$28</definedName>
    <definedName name="Z_4B9A8A55_AB60_47AD_B3AD_D828513513D6_.wvu.FilterData" localSheetId="0" hidden="1">'Итог 2023-2025'!$A$8:$T$1937</definedName>
    <definedName name="Z_4B9A8A55_AB60_47AD_B3AD_D828513513D6_.wvu.FilterData" localSheetId="1" hidden="1">Примечание!$A$2:$G$100</definedName>
    <definedName name="Z_4E6AA08E_860D_4192_989D_9B7384864008_.wvu.FilterData" localSheetId="0" hidden="1">'Итог 2023-2025'!$A$8:$S$1937</definedName>
    <definedName name="Z_4E6AA08E_860D_4192_989D_9B7384864008_.wvu.FilterData" localSheetId="1" hidden="1">Примечание!$A$2:$G$190</definedName>
    <definedName name="Z_5503D339_9CDA_4334_8EC8_7B2B13288D69_.wvu.FilterData" localSheetId="0" hidden="1">'Итог 2023-2025'!$A$8:$T$1937</definedName>
    <definedName name="Z_5503D339_9CDA_4334_8EC8_7B2B13288D69_.wvu.FilterData" localSheetId="1" hidden="1">Примечание!$A$2:$G$99</definedName>
    <definedName name="Z_5710BB45_6253_471A_962E_222170D14451_.wvu.FilterData" localSheetId="0" hidden="1">'Итог 2023-2025'!$A$8:$T$1937</definedName>
    <definedName name="Z_5E1C8231_EDD9_40D0_99FB_4A75908A1F08_.wvu.FilterData" localSheetId="0" hidden="1">'Итог 2023-2025'!$A$8:$T$1937</definedName>
    <definedName name="Z_5E1C8231_EDD9_40D0_99FB_4A75908A1F08_.wvu.FilterData" localSheetId="1" hidden="1">Примечание!$A$2:$G$97</definedName>
    <definedName name="Z_5E575BEA_8C14_457E_A5E6_6AF62A24839A_.wvu.FilterData" localSheetId="0" hidden="1">'Итог 2023-2025'!$A$8:$S$1937</definedName>
    <definedName name="Z_5E575BEA_8C14_457E_A5E6_6AF62A24839A_.wvu.FilterData" localSheetId="1" hidden="1">Примечание!$A$2:$G$54</definedName>
    <definedName name="Z_5EE1F958_CDD6_44A5_9124_B17BE7DB805F_.wvu.FilterData" localSheetId="0" hidden="1">'Итог 2023-2025'!$A$8:$T$1937</definedName>
    <definedName name="Z_64FCB7FB_1870_4486_B363_CA5D62D93817_.wvu.FilterData" localSheetId="0" hidden="1">'Итог 2023-2025'!$A$8:$T$1937</definedName>
    <definedName name="Z_64FCB7FB_1870_4486_B363_CA5D62D93817_.wvu.FilterData" localSheetId="1" hidden="1">Примечание!$A$2:$G$99</definedName>
    <definedName name="Z_6E3F9D3C_7778_43D1_B7E7_6EF375D045FF_.wvu.FilterData" localSheetId="0" hidden="1">'Итог 2023-2025'!$A$8:$T$1937</definedName>
    <definedName name="Z_6E3F9D3C_7778_43D1_B7E7_6EF375D045FF_.wvu.FilterData" localSheetId="1" hidden="1">Примечание!$A$2:$G$188</definedName>
    <definedName name="Z_71EC2296_96E1_499C_991A_81043A0F1F46_.wvu.FilterData" localSheetId="0" hidden="1">'Итог 2023-2025'!$A$8:$T$1937</definedName>
    <definedName name="Z_71EC2296_96E1_499C_991A_81043A0F1F46_.wvu.FilterData" localSheetId="1" hidden="1">Примечание!$A$2:$G$190</definedName>
    <definedName name="Z_71EC2296_96E1_499C_991A_81043A0F1F46_.wvu.PrintArea" localSheetId="0" hidden="1">'Итог 2023-2025'!$A$4:$S$1907</definedName>
    <definedName name="Z_728564E4_1D55_4DD6_896A_AC10B77EDE4F_.wvu.FilterData" localSheetId="0" hidden="1">'Итог 2023-2025'!$A$8:$S$1937</definedName>
    <definedName name="Z_728564E4_1D55_4DD6_896A_AC10B77EDE4F_.wvu.FilterData" localSheetId="1" hidden="1">Примечание!$A$2:$G$41</definedName>
    <definedName name="Z_74C150B0_DD6A_4092_A238_304DC3988D2A_.wvu.FilterData" localSheetId="0" hidden="1">'Итог 2023-2025'!$A$8:$T$1937</definedName>
    <definedName name="Z_74C150B0_DD6A_4092_A238_304DC3988D2A_.wvu.FilterData" localSheetId="1" hidden="1">Примечание!$A$2:$G$188</definedName>
    <definedName name="Z_7A58D823_C1F1_49E8_8206_66010D2CEA5B_.wvu.FilterData" localSheetId="0" hidden="1">'Итог 2023-2025'!$A$8:$S$1937</definedName>
    <definedName name="Z_7F4CE4C1_61C4_4D9D_979F_10BD856B7A76_.wvu.FilterData" localSheetId="0" hidden="1">'Итог 2023-2025'!$A$8:$S$1937</definedName>
    <definedName name="Z_811D355C_8C7F_4A28_8460_84746F7B2A06_.wvu.FilterData" localSheetId="0" hidden="1">'Итог 2023-2025'!$A$8:$T$1937</definedName>
    <definedName name="Z_811D355C_8C7F_4A28_8460_84746F7B2A06_.wvu.FilterData" localSheetId="1" hidden="1">Примечание!$A$2:$G$188</definedName>
    <definedName name="Z_83AA3D3F_14DD_407F_ACE6_0B266C354934_.wvu.FilterData" localSheetId="0" hidden="1">'Итог 2023-2025'!$A$8:$T$1937</definedName>
    <definedName name="Z_83AA3D3F_14DD_407F_ACE6_0B266C354934_.wvu.FilterData" localSheetId="1" hidden="1">Примечание!$A$2:$G$118</definedName>
    <definedName name="Z_88CD0C19_C2E7_4AB5_9F53_0AD503655F3A_.wvu.FilterData" localSheetId="0" hidden="1">'Итог 2023-2025'!$A$8:$S$1937</definedName>
    <definedName name="Z_88CD0C19_C2E7_4AB5_9F53_0AD503655F3A_.wvu.FilterData" localSheetId="1" hidden="1">Примечание!$A$2:$G$47</definedName>
    <definedName name="Z_891969F2_B6EE_4A3B_8C88_F1ACE4AB150A_.wvu.FilterData" localSheetId="0" hidden="1">'Итог 2023-2025'!$A$8:$T$1937</definedName>
    <definedName name="Z_891969F2_B6EE_4A3B_8C88_F1ACE4AB150A_.wvu.FilterData" localSheetId="1" hidden="1">Примечание!$A$2:$G$190</definedName>
    <definedName name="Z_89B2B13E_7944_418E_AD39_0EA352D71213_.wvu.FilterData" localSheetId="0" hidden="1">'Итог 2023-2025'!$A$8:$S$1937</definedName>
    <definedName name="Z_89B2B13E_7944_418E_AD39_0EA352D71213_.wvu.FilterData" localSheetId="1" hidden="1">Примечание!$A$2:$G$28</definedName>
    <definedName name="Z_8A32760B_0A9F_464D_B5B2_CFA0955052DE_.wvu.FilterData" localSheetId="0" hidden="1">'Итог 2023-2025'!$A$8:$S$1937</definedName>
    <definedName name="Z_8A32760B_0A9F_464D_B5B2_CFA0955052DE_.wvu.FilterData" localSheetId="1" hidden="1">Примечание!$A$2:$G$188</definedName>
    <definedName name="Z_93916943_851E_44DE_88C0_643FD6DCFD2D_.wvu.FilterData" localSheetId="0" hidden="1">'Итог 2023-2025'!$A$8:$S$1937</definedName>
    <definedName name="Z_93916943_851E_44DE_88C0_643FD6DCFD2D_.wvu.FilterData" localSheetId="1" hidden="1">Примечание!$A$2:$G$188</definedName>
    <definedName name="Z_A0BD08BE_5620_4D8D_9237_E4BCDE731FFE_.wvu.FilterData" localSheetId="0" hidden="1">'Итог 2023-2025'!$A$8:$T$1937</definedName>
    <definedName name="Z_A0BD08BE_5620_4D8D_9237_E4BCDE731FFE_.wvu.FilterData" localSheetId="1" hidden="1">Примечание!$A$2:$G$119</definedName>
    <definedName name="Z_A8D6BFE8_4A5B_4E08_BD91_6F6C08904435_.wvu.FilterData" localSheetId="0" hidden="1">'Итог 2023-2025'!$A$8:$T$1937</definedName>
    <definedName name="Z_A959BBF0_9B34_4BDA_9DC6_CBE1385F8A30_.wvu.FilterData" localSheetId="0" hidden="1">'Итог 2023-2025'!$A$8:$T$1937</definedName>
    <definedName name="Z_A959BBF0_9B34_4BDA_9DC6_CBE1385F8A30_.wvu.FilterData" localSheetId="1" hidden="1">Примечание!$A$2:$G$188</definedName>
    <definedName name="Z_AD3A65C4_31E5_47F6_A1C2_79CED903E238_.wvu.FilterData" localSheetId="0" hidden="1">'Итог 2023-2025'!$A$8:$T$1937</definedName>
    <definedName name="Z_AD88C45A_80B1_4CE6_BD1B_54FB99A727F4_.wvu.FilterData" localSheetId="0" hidden="1">'Итог 2023-2025'!$A$8:$T$1937</definedName>
    <definedName name="Z_AD88C45A_80B1_4CE6_BD1B_54FB99A727F4_.wvu.FilterData" localSheetId="1" hidden="1">Примечание!$A$2:$G$188</definedName>
    <definedName name="Z_AEB5865F_981C_4F0F_BC46_C1C2BC979279_.wvu.FilterData" localSheetId="0" hidden="1">'Итог 2023-2025'!$A$8:$S$1937</definedName>
    <definedName name="Z_BB1187E0_850C_4346_BBC3_D9D815581E55_.wvu.FilterData" localSheetId="0" hidden="1">'Итог 2023-2025'!$A$8:$T$1937</definedName>
    <definedName name="Z_BBA8B1C9_07A6_4863_B1D1_903E0EBB0FCA_.wvu.FilterData" localSheetId="0" hidden="1">'Итог 2023-2025'!$A$8:$T$1937</definedName>
    <definedName name="Z_C21DFE98_6EF6_4AF0_B968_6BD070B8287B_.wvu.FilterData" localSheetId="0" hidden="1">'Итог 2023-2025'!$A$8:$S$1937</definedName>
    <definedName name="Z_C21DFE98_6EF6_4AF0_B968_6BD070B8287B_.wvu.FilterData" localSheetId="1" hidden="1">Примечание!$A$2:$G$41</definedName>
    <definedName name="Z_C362D6E5_44B6_4390_8895_53AAD6542537_.wvu.FilterData" localSheetId="0" hidden="1">'Итог 2023-2025'!$A$8:$T$1937</definedName>
    <definedName name="Z_C6E7E412_E79D_4206_BB90_BB3CED93290D_.wvu.FilterData" localSheetId="0" hidden="1">'Итог 2023-2025'!$A$8:$T$1937</definedName>
    <definedName name="Z_C6F5CD18_5127_4F3E_B4F8_5FE1982A684C_.wvu.FilterData" localSheetId="0" hidden="1">'Итог 2023-2025'!$A$8:$T$1937</definedName>
    <definedName name="Z_C8F653CB_0F04_47BF_97C3_B3081AD908FD_.wvu.FilterData" localSheetId="0" hidden="1">'Итог 2023-2025'!$A$8:$T$1937</definedName>
    <definedName name="Z_C9F80628_A3C6_46D1_BF88_FCE95F984D93_.wvu.FilterData" localSheetId="0" hidden="1">'Итог 2023-2025'!$A$8:$S$1937</definedName>
    <definedName name="Z_C9F80628_A3C6_46D1_BF88_FCE95F984D93_.wvu.FilterData" localSheetId="1" hidden="1">Примечание!$A$2:$G$47</definedName>
    <definedName name="Z_D1F59E8E_0F85_482C_B391_4008922ABA03_.wvu.FilterData" localSheetId="0" hidden="1">'Итог 2023-2025'!$A$8:$S$1937</definedName>
    <definedName name="Z_D1F59E8E_0F85_482C_B391_4008922ABA03_.wvu.FilterData" localSheetId="1" hidden="1">Примечание!$A$2:$G$55</definedName>
    <definedName name="Z_D39751B8_536A_4F47_86AE_AC1277F3F27C_.wvu.FilterData" localSheetId="0" hidden="1">'Итог 2023-2025'!$A$8:$T$1937</definedName>
    <definedName name="Z_D39751B8_536A_4F47_86AE_AC1277F3F27C_.wvu.FilterData" localSheetId="1" hidden="1">Примечание!$A$2:$G$189</definedName>
    <definedName name="Z_D53519D5_7C95_46A9_A8FA_DBF4CD37BD41_.wvu.FilterData" localSheetId="1" hidden="1">Примечание!$A$2:$G$188</definedName>
    <definedName name="Z_D6C7A95F_6F6D_4A74_BF33_ABF9C0153585_.wvu.FilterData" localSheetId="1" hidden="1">Примечание!$A$2:$G$188</definedName>
    <definedName name="Z_D776B229_9397_4D2E_8BED_761245F7FE54_.wvu.FilterData" localSheetId="0" hidden="1">'Итог 2023-2025'!$A$8:$T$1937</definedName>
    <definedName name="Z_D7D1D0F1_A0A4_46BA_A9EA_A0B5AD1D2A10_.wvu.FilterData" localSheetId="0" hidden="1">'Итог 2023-2025'!$A$8:$T$1937</definedName>
    <definedName name="Z_D7D1D0F1_A0A4_46BA_A9EA_A0B5AD1D2A10_.wvu.FilterData" localSheetId="1" hidden="1">Примечание!$A$2:$G$188</definedName>
    <definedName name="Z_DA6451E5_D1EC_404D_BB35_608BAE944CEC_.wvu.FilterData" localSheetId="1" hidden="1">Примечание!$A$2:$G$65</definedName>
    <definedName name="Z_DADFAD75_9847_47C9_B58C_E981232EAB21_.wvu.FilterData" localSheetId="0" hidden="1">'Итог 2023-2025'!$A$8:$S$1937</definedName>
    <definedName name="Z_DADFAD75_9847_47C9_B58C_E981232EAB21_.wvu.FilterData" localSheetId="1" hidden="1">Примечание!$A$2:$G$51</definedName>
    <definedName name="Z_DBC9C9A7_009A_43BF_B810_41E6C2D195B8_.wvu.FilterData" localSheetId="0" hidden="1">'Итог 2023-2025'!$A$8:$S$1937</definedName>
    <definedName name="Z_DBC9C9A7_009A_43BF_B810_41E6C2D195B8_.wvu.FilterData" localSheetId="1" hidden="1">Примечание!$A$2:$G$190</definedName>
    <definedName name="Z_E27DA2DB_FF50_43CD_AC3C_23B0536C831A_.wvu.FilterData" localSheetId="0" hidden="1">'Итог 2023-2025'!$A$8:$T$1937</definedName>
    <definedName name="Z_E27DA2DB_FF50_43CD_AC3C_23B0536C831A_.wvu.FilterData" localSheetId="1" hidden="1">Примечание!$A$2:$G$188</definedName>
    <definedName name="Z_E295E47B_C8FE_4607_8680_E1F9C8625073_.wvu.FilterData" localSheetId="0" hidden="1">'Итог 2023-2025'!$A$8:$T$1937</definedName>
    <definedName name="Z_E3ED6D7A_651A_4BC7_A7A0_4B7E0AF021B9_.wvu.FilterData" localSheetId="0" hidden="1">'Итог 2023-2025'!$A$8:$T$1937</definedName>
    <definedName name="Z_E4962B9A_7549_42AF_A232_54909263CD89_.wvu.FilterData" localSheetId="0" hidden="1">'Итог 2023-2025'!$A$8:$T$1937</definedName>
    <definedName name="Z_E4962B9A_7549_42AF_A232_54909263CD89_.wvu.FilterData" localSheetId="1" hidden="1">Примечание!$A$2:$G$190</definedName>
    <definedName name="Z_E4962B9A_7549_42AF_A232_54909263CD89_.wvu.PrintArea" localSheetId="0" hidden="1">'Итог 2023-2025'!$A$4:$S$1907</definedName>
    <definedName name="Z_E4962B9A_7549_42AF_A232_54909263CD89_.wvu.Rows" localSheetId="0" hidden="1">'Итог 2023-2025'!$12:$560,'Итог 2023-2025'!$594:$1039,'Итог 2023-2025'!$1042:$1262,'Итог 2023-2025'!$1271:$1399,'Итог 2023-2025'!$1402:$1669,'Итог 2023-2025'!$1690:$1937</definedName>
    <definedName name="Z_E5CBD86E_C4C1_4095_A511_11092D6D7768_.wvu.FilterData" localSheetId="0" hidden="1">'Итог 2023-2025'!$A$8:$S$1937</definedName>
    <definedName name="Z_E845E5DC_BAF6_47AC_BA58_CBC585155D40_.wvu.FilterData" localSheetId="0" hidden="1">'Итог 2023-2025'!$A$8:$S$1937</definedName>
    <definedName name="Z_E8565C3F_6787_4B86_B954_A5607E4A7FB0_.wvu.FilterData" localSheetId="0" hidden="1">'Итог 2023-2025'!$A$8:$T$1937</definedName>
    <definedName name="Z_EB7E8D00_7FA7_480C_A301_A701934D49C7_.wvu.FilterData" localSheetId="0" hidden="1">'Итог 2023-2025'!$A$8:$T$1937</definedName>
    <definedName name="Z_F5C79DBF_E946_41FA_B696_1303904332FA_.wvu.FilterData" localSheetId="0" hidden="1">'Итог 2023-2025'!$A$8:$T$1937</definedName>
    <definedName name="Z_F8CF6A0F_A7DE_4C3E_A0F2_44007AAEF577_.wvu.FilterData" localSheetId="0" hidden="1">'Итог 2023-2025'!$A$8:$T$1937</definedName>
    <definedName name="Z_FAE7164D_3BA5_49A4_A4D2_51B9E8914FF6_.wvu.FilterData" localSheetId="0" hidden="1">'Итог 2023-2025'!$A$8:$T$1937</definedName>
    <definedName name="_xlnm.Print_Area" localSheetId="0">'Итог 2023-2025'!$A$4:$S$1907</definedName>
  </definedNames>
  <calcPr calcId="144525"/>
  <customWorkbookViews>
    <customWorkbookView name="Героева - Личное представление" guid="{E4962B9A-7549-42AF-A232-54909263CD89}" mergeInterval="0" personalView="1" maximized="1" windowWidth="1366" windowHeight="596" activeSheetId="1"/>
    <customWorkbookView name="Хорошавина Вероника Евгеньевна - Личное представление" guid="{DBC9C9A7-009A-43BF-B810-41E6C2D195B8}" mergeInterval="0" personalView="1" xWindow="258" yWindow="11" windowWidth="958" windowHeight="1040" activeSheetId="1"/>
    <customWorkbookView name="Аплакова Виктория Николаевна - Личное представление" guid="{71EC2296-96E1-499C-991A-81043A0F1F46}" mergeInterval="0" personalView="1" maximized="1" xWindow="-8" yWindow="-8" windowWidth="1936" windowHeight="1056" activeSheetId="1"/>
    <customWorkbookView name="Andrey Pellinen - Личное представление" guid="{8A32760B-0A9F-464D-B5B2-CFA0955052DE}" mergeInterval="0" personalView="1" maximized="1" xWindow="-8" yWindow="-8" windowWidth="1936" windowHeight="1066" activeSheetId="1" showComments="commIndAndComment"/>
    <customWorkbookView name="Корчагина София Александровна - Личное представление" guid="{10A036C2-5324-4DDD-A679-5EBB9523ED00}" mergeInterval="0" personalView="1" windowWidth="683" windowHeight="728" activeSheetId="1"/>
    <customWorkbookView name="Шелепова Анастасия Михайловна - Личное представление" guid="{4E6AA08E-860D-4192-989D-9B7384864008}" mergeInterval="0" personalView="1" xWindow="960" windowWidth="960" windowHeight="104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3" i="1" l="1"/>
  <c r="C1043" i="1" s="1"/>
  <c r="D1044" i="1"/>
  <c r="C1044" i="1" s="1"/>
  <c r="D1045" i="1"/>
  <c r="C1045" i="1" s="1"/>
  <c r="D1046" i="1"/>
  <c r="C1046" i="1" s="1"/>
  <c r="D1047" i="1"/>
  <c r="C1047" i="1" s="1"/>
  <c r="E1048" i="1"/>
  <c r="F1048" i="1"/>
  <c r="G1048" i="1"/>
  <c r="H1048" i="1"/>
  <c r="I1048" i="1"/>
  <c r="J1048" i="1"/>
  <c r="K1048" i="1"/>
  <c r="L1048" i="1"/>
  <c r="M1048" i="1"/>
  <c r="O1048" i="1"/>
  <c r="P1048" i="1"/>
  <c r="Q1048" i="1"/>
  <c r="R1048" i="1"/>
  <c r="S1048" i="1"/>
  <c r="D1050" i="1"/>
  <c r="C1050" i="1" s="1"/>
  <c r="D1051" i="1"/>
  <c r="C1051" i="1" s="1"/>
  <c r="D1052" i="1"/>
  <c r="C1052" i="1" s="1"/>
  <c r="D1053" i="1"/>
  <c r="C1053" i="1" s="1"/>
  <c r="D1054" i="1"/>
  <c r="C1054" i="1" s="1"/>
  <c r="D1055" i="1"/>
  <c r="C1055" i="1" s="1"/>
  <c r="D1056" i="1"/>
  <c r="C1056" i="1" s="1"/>
  <c r="D1057" i="1"/>
  <c r="C1057" i="1" s="1"/>
  <c r="D1058" i="1"/>
  <c r="C1058" i="1" s="1"/>
  <c r="D1059" i="1"/>
  <c r="C1059" i="1" s="1"/>
  <c r="D1060" i="1"/>
  <c r="C1060" i="1" s="1"/>
  <c r="D1061" i="1"/>
  <c r="C1061" i="1" s="1"/>
  <c r="D1062" i="1"/>
  <c r="C1062" i="1" s="1"/>
  <c r="D1063" i="1"/>
  <c r="C1063" i="1" s="1"/>
  <c r="D1064" i="1"/>
  <c r="C1064" i="1" s="1"/>
  <c r="E1065" i="1"/>
  <c r="F1065" i="1"/>
  <c r="G1065" i="1"/>
  <c r="H1065" i="1"/>
  <c r="I1065" i="1"/>
  <c r="J1065" i="1"/>
  <c r="K1065" i="1"/>
  <c r="L1065" i="1"/>
  <c r="M1065" i="1"/>
  <c r="O1065" i="1"/>
  <c r="P1065" i="1"/>
  <c r="Q1065" i="1"/>
  <c r="R1065" i="1"/>
  <c r="S1065" i="1"/>
  <c r="D1067" i="1"/>
  <c r="C1067" i="1" s="1"/>
  <c r="D1068" i="1"/>
  <c r="C1068" i="1" s="1"/>
  <c r="D1069" i="1"/>
  <c r="C1069" i="1" s="1"/>
  <c r="E1070" i="1"/>
  <c r="F1070" i="1"/>
  <c r="G1070" i="1"/>
  <c r="H1070" i="1"/>
  <c r="I1070" i="1"/>
  <c r="J1070" i="1"/>
  <c r="K1070" i="1"/>
  <c r="L1070" i="1"/>
  <c r="M1070" i="1"/>
  <c r="O1070" i="1"/>
  <c r="P1070" i="1"/>
  <c r="Q1070" i="1"/>
  <c r="R1070" i="1"/>
  <c r="S1070" i="1"/>
  <c r="D1072" i="1"/>
  <c r="C1072" i="1" s="1"/>
  <c r="D1073" i="1"/>
  <c r="C1073" i="1" s="1"/>
  <c r="D1074" i="1"/>
  <c r="C1074" i="1" s="1"/>
  <c r="D1075" i="1"/>
  <c r="C1075" i="1" s="1"/>
  <c r="D1076" i="1"/>
  <c r="C1076" i="1" s="1"/>
  <c r="D1077" i="1"/>
  <c r="C1077" i="1" s="1"/>
  <c r="D1078" i="1"/>
  <c r="C1078" i="1" s="1"/>
  <c r="D1079" i="1"/>
  <c r="C1079" i="1" s="1"/>
  <c r="D1080" i="1"/>
  <c r="C1080" i="1" s="1"/>
  <c r="D1081" i="1"/>
  <c r="C1081" i="1" s="1"/>
  <c r="D1082" i="1"/>
  <c r="C1082" i="1" s="1"/>
  <c r="D1083" i="1"/>
  <c r="C1083" i="1" s="1"/>
  <c r="D1084" i="1"/>
  <c r="C1084" i="1" s="1"/>
  <c r="D1085" i="1"/>
  <c r="C1085" i="1" s="1"/>
  <c r="D1086" i="1"/>
  <c r="C1086" i="1" s="1"/>
  <c r="D1087" i="1"/>
  <c r="C1087" i="1" s="1"/>
  <c r="E1088" i="1"/>
  <c r="F1088" i="1"/>
  <c r="G1088" i="1"/>
  <c r="H1088" i="1"/>
  <c r="I1088" i="1"/>
  <c r="J1088" i="1"/>
  <c r="K1088" i="1"/>
  <c r="L1088" i="1"/>
  <c r="M1088" i="1"/>
  <c r="O1088" i="1"/>
  <c r="P1088" i="1"/>
  <c r="Q1088" i="1"/>
  <c r="R1088" i="1"/>
  <c r="S1088" i="1"/>
  <c r="D1090" i="1"/>
  <c r="C1090" i="1" s="1"/>
  <c r="D1091" i="1"/>
  <c r="C1091" i="1" s="1"/>
  <c r="D1092" i="1"/>
  <c r="C1092" i="1" s="1"/>
  <c r="D1093" i="1"/>
  <c r="C1093" i="1" s="1"/>
  <c r="D1094" i="1"/>
  <c r="C1094" i="1" s="1"/>
  <c r="D1095" i="1"/>
  <c r="C1095" i="1" s="1"/>
  <c r="D1096" i="1"/>
  <c r="C1096" i="1" s="1"/>
  <c r="D1097" i="1"/>
  <c r="C1097" i="1" s="1"/>
  <c r="D1098" i="1"/>
  <c r="C1098" i="1" s="1"/>
  <c r="D1099" i="1"/>
  <c r="C1099" i="1" s="1"/>
  <c r="D1100" i="1"/>
  <c r="C1100" i="1" s="1"/>
  <c r="E1101" i="1"/>
  <c r="F1101" i="1"/>
  <c r="G1101" i="1"/>
  <c r="H1101" i="1"/>
  <c r="I1101" i="1"/>
  <c r="J1101" i="1"/>
  <c r="K1101" i="1"/>
  <c r="L1101" i="1"/>
  <c r="M1101" i="1"/>
  <c r="O1101" i="1"/>
  <c r="P1101" i="1"/>
  <c r="Q1101" i="1"/>
  <c r="R1101" i="1"/>
  <c r="S1101" i="1"/>
  <c r="D1103" i="1"/>
  <c r="C1103" i="1" s="1"/>
  <c r="D1104" i="1"/>
  <c r="C1104" i="1" s="1"/>
  <c r="D1105" i="1"/>
  <c r="C1105" i="1" s="1"/>
  <c r="D1106" i="1"/>
  <c r="C1106" i="1" s="1"/>
  <c r="D1107" i="1"/>
  <c r="C1107" i="1" s="1"/>
  <c r="D1108" i="1"/>
  <c r="C1108" i="1" s="1"/>
  <c r="D1109" i="1"/>
  <c r="C1109" i="1" s="1"/>
  <c r="D1110" i="1"/>
  <c r="C1110" i="1" s="1"/>
  <c r="D1111" i="1"/>
  <c r="C1111" i="1" s="1"/>
  <c r="D1112" i="1"/>
  <c r="C1112" i="1" s="1"/>
  <c r="D1113" i="1"/>
  <c r="C1113" i="1" s="1"/>
  <c r="D1114" i="1"/>
  <c r="C1114" i="1" s="1"/>
  <c r="D1115" i="1"/>
  <c r="C1115" i="1" s="1"/>
  <c r="D1116" i="1"/>
  <c r="C1116" i="1" s="1"/>
  <c r="D1117" i="1"/>
  <c r="C1117" i="1" s="1"/>
  <c r="D1118" i="1"/>
  <c r="C1118" i="1" s="1"/>
  <c r="D1119" i="1"/>
  <c r="C1119" i="1" s="1"/>
  <c r="D1120" i="1"/>
  <c r="C1120" i="1" s="1"/>
  <c r="D1121" i="1"/>
  <c r="C1121" i="1" s="1"/>
  <c r="D1122" i="1"/>
  <c r="C1122" i="1" s="1"/>
  <c r="D1123" i="1"/>
  <c r="C1123" i="1" s="1"/>
  <c r="D1124" i="1"/>
  <c r="C1124" i="1" s="1"/>
  <c r="D1125" i="1"/>
  <c r="C1125" i="1" s="1"/>
  <c r="D1126" i="1"/>
  <c r="C1126" i="1" s="1"/>
  <c r="D1127" i="1"/>
  <c r="C1127" i="1" s="1"/>
  <c r="D1128" i="1"/>
  <c r="C1128" i="1" s="1"/>
  <c r="D1129" i="1"/>
  <c r="C1129" i="1" s="1"/>
  <c r="D1130" i="1"/>
  <c r="C1130" i="1" s="1"/>
  <c r="D1131" i="1"/>
  <c r="C1131" i="1" s="1"/>
  <c r="D1132" i="1"/>
  <c r="C1132" i="1" s="1"/>
  <c r="D1133" i="1"/>
  <c r="C1133" i="1" s="1"/>
  <c r="D1134" i="1"/>
  <c r="C1134" i="1" s="1"/>
  <c r="D1135" i="1"/>
  <c r="C1135" i="1" s="1"/>
  <c r="D1136" i="1"/>
  <c r="C1136" i="1" s="1"/>
  <c r="D1137" i="1"/>
  <c r="C1137" i="1" s="1"/>
  <c r="D1138" i="1"/>
  <c r="C1138" i="1" s="1"/>
  <c r="D1139" i="1"/>
  <c r="C1139" i="1" s="1"/>
  <c r="D1140" i="1"/>
  <c r="C1140" i="1" s="1"/>
  <c r="D1141" i="1"/>
  <c r="C1141" i="1" s="1"/>
  <c r="D1142" i="1"/>
  <c r="C1142" i="1" s="1"/>
  <c r="D1143" i="1"/>
  <c r="C1143" i="1" s="1"/>
  <c r="E1144" i="1"/>
  <c r="F1144" i="1"/>
  <c r="G1144" i="1"/>
  <c r="H1144" i="1"/>
  <c r="I1144" i="1"/>
  <c r="J1144" i="1"/>
  <c r="K1144" i="1"/>
  <c r="L1144" i="1"/>
  <c r="M1144" i="1"/>
  <c r="O1144" i="1"/>
  <c r="P1144" i="1"/>
  <c r="Q1144" i="1"/>
  <c r="R1144" i="1"/>
  <c r="S1144" i="1"/>
  <c r="D1146" i="1"/>
  <c r="C1146" i="1" s="1"/>
  <c r="D1147" i="1"/>
  <c r="C1147" i="1" s="1"/>
  <c r="D1148" i="1"/>
  <c r="C1148" i="1" s="1"/>
  <c r="D1149" i="1"/>
  <c r="C1149" i="1" s="1"/>
  <c r="D1150" i="1"/>
  <c r="C1150" i="1" s="1"/>
  <c r="D1151" i="1"/>
  <c r="C1151" i="1" s="1"/>
  <c r="E1152" i="1"/>
  <c r="F1152" i="1"/>
  <c r="G1152" i="1"/>
  <c r="H1152" i="1"/>
  <c r="I1152" i="1"/>
  <c r="J1152" i="1"/>
  <c r="K1152" i="1"/>
  <c r="L1152" i="1"/>
  <c r="M1152" i="1"/>
  <c r="O1152" i="1"/>
  <c r="P1152" i="1"/>
  <c r="Q1152" i="1"/>
  <c r="R1152" i="1"/>
  <c r="S1152" i="1"/>
  <c r="D1154" i="1"/>
  <c r="C1154" i="1" s="1"/>
  <c r="D1155" i="1"/>
  <c r="C1155" i="1" s="1"/>
  <c r="D1156" i="1"/>
  <c r="C1156" i="1" s="1"/>
  <c r="D1157" i="1"/>
  <c r="C1157" i="1" s="1"/>
  <c r="D1158" i="1"/>
  <c r="C1158" i="1" s="1"/>
  <c r="D1159" i="1"/>
  <c r="C1159" i="1" s="1"/>
  <c r="D1160" i="1"/>
  <c r="C1160" i="1" s="1"/>
  <c r="D1161" i="1"/>
  <c r="C1161" i="1" s="1"/>
  <c r="D1162" i="1"/>
  <c r="C1162" i="1" s="1"/>
  <c r="D1163" i="1"/>
  <c r="C1163" i="1" s="1"/>
  <c r="D1164" i="1"/>
  <c r="C1164" i="1" s="1"/>
  <c r="D1165" i="1"/>
  <c r="C1165" i="1" s="1"/>
  <c r="D1166" i="1"/>
  <c r="C1166" i="1" s="1"/>
  <c r="D1167" i="1"/>
  <c r="C1167" i="1" s="1"/>
  <c r="D1168" i="1"/>
  <c r="C1168" i="1" s="1"/>
  <c r="D1169" i="1"/>
  <c r="C1169" i="1" s="1"/>
  <c r="D1170" i="1"/>
  <c r="C1170" i="1" s="1"/>
  <c r="D1171" i="1"/>
  <c r="C1171" i="1" s="1"/>
  <c r="D1172" i="1"/>
  <c r="C1172" i="1" s="1"/>
  <c r="D1173" i="1"/>
  <c r="C1173" i="1" s="1"/>
  <c r="D1174" i="1"/>
  <c r="C1174" i="1" s="1"/>
  <c r="D1175" i="1"/>
  <c r="C1175" i="1" s="1"/>
  <c r="D1176" i="1"/>
  <c r="C1176" i="1" s="1"/>
  <c r="D1177" i="1"/>
  <c r="C1177" i="1" s="1"/>
  <c r="D1178" i="1"/>
  <c r="C1178" i="1" s="1"/>
  <c r="D1179" i="1"/>
  <c r="C1179" i="1" s="1"/>
  <c r="D1180" i="1"/>
  <c r="C1180" i="1" s="1"/>
  <c r="D1181" i="1"/>
  <c r="C1181" i="1" s="1"/>
  <c r="D1182" i="1"/>
  <c r="C1182" i="1" s="1"/>
  <c r="D1183" i="1"/>
  <c r="C1183" i="1" s="1"/>
  <c r="D1184" i="1"/>
  <c r="C1184" i="1" s="1"/>
  <c r="D1185" i="1"/>
  <c r="C1185" i="1" s="1"/>
  <c r="D1186" i="1"/>
  <c r="C1186" i="1" s="1"/>
  <c r="D1187" i="1"/>
  <c r="C1187" i="1" s="1"/>
  <c r="E1188" i="1"/>
  <c r="F1188" i="1"/>
  <c r="G1188" i="1"/>
  <c r="H1188" i="1"/>
  <c r="I1188" i="1"/>
  <c r="J1188" i="1"/>
  <c r="K1188" i="1"/>
  <c r="L1188" i="1"/>
  <c r="M1188" i="1"/>
  <c r="O1188" i="1"/>
  <c r="P1188" i="1"/>
  <c r="Q1188" i="1"/>
  <c r="R1188" i="1"/>
  <c r="S1188" i="1"/>
  <c r="D1190" i="1"/>
  <c r="C1190" i="1" s="1"/>
  <c r="C1191" i="1" s="1"/>
  <c r="D1191" i="1"/>
  <c r="E1191" i="1"/>
  <c r="F1191" i="1"/>
  <c r="G1191" i="1"/>
  <c r="H1191" i="1"/>
  <c r="I1191" i="1"/>
  <c r="J1191" i="1"/>
  <c r="K1191" i="1"/>
  <c r="L1191" i="1"/>
  <c r="M1191" i="1"/>
  <c r="O1191" i="1"/>
  <c r="P1191" i="1"/>
  <c r="Q1191" i="1"/>
  <c r="R1191" i="1"/>
  <c r="S1191" i="1"/>
  <c r="D1193" i="1"/>
  <c r="C1193" i="1" s="1"/>
  <c r="D1194" i="1"/>
  <c r="C1194" i="1" s="1"/>
  <c r="D1195" i="1"/>
  <c r="C1195" i="1" s="1"/>
  <c r="D1196" i="1"/>
  <c r="C1196" i="1" s="1"/>
  <c r="D1197" i="1"/>
  <c r="C1197" i="1" s="1"/>
  <c r="D1198" i="1"/>
  <c r="C1198" i="1" s="1"/>
  <c r="D1199" i="1"/>
  <c r="C1199" i="1" s="1"/>
  <c r="D1200" i="1"/>
  <c r="C1200" i="1" s="1"/>
  <c r="D1201" i="1"/>
  <c r="C1201" i="1" s="1"/>
  <c r="D1202" i="1"/>
  <c r="C1202" i="1" s="1"/>
  <c r="D1203" i="1"/>
  <c r="C1203" i="1" s="1"/>
  <c r="D1204" i="1"/>
  <c r="C1204" i="1" s="1"/>
  <c r="D1205" i="1"/>
  <c r="C1205" i="1" s="1"/>
  <c r="D1206" i="1"/>
  <c r="C1206" i="1" s="1"/>
  <c r="D1207" i="1"/>
  <c r="C1207" i="1" s="1"/>
  <c r="D1208" i="1"/>
  <c r="C1208" i="1" s="1"/>
  <c r="D1209" i="1"/>
  <c r="C1209" i="1" s="1"/>
  <c r="D1210" i="1"/>
  <c r="C1210" i="1" s="1"/>
  <c r="D1211" i="1"/>
  <c r="C1211" i="1" s="1"/>
  <c r="D1212" i="1"/>
  <c r="C1212" i="1" s="1"/>
  <c r="D1213" i="1"/>
  <c r="C1213" i="1" s="1"/>
  <c r="D1214" i="1"/>
  <c r="C1214" i="1" s="1"/>
  <c r="D1215" i="1"/>
  <c r="C1215" i="1" s="1"/>
  <c r="D1216" i="1"/>
  <c r="C1216" i="1" s="1"/>
  <c r="D1217" i="1"/>
  <c r="C1217" i="1" s="1"/>
  <c r="D1218" i="1"/>
  <c r="C1218" i="1" s="1"/>
  <c r="D1219" i="1"/>
  <c r="C1219" i="1" s="1"/>
  <c r="E1220" i="1"/>
  <c r="F1220" i="1"/>
  <c r="G1220" i="1"/>
  <c r="H1220" i="1"/>
  <c r="I1220" i="1"/>
  <c r="J1220" i="1"/>
  <c r="K1220" i="1"/>
  <c r="L1220" i="1"/>
  <c r="M1220" i="1"/>
  <c r="O1220" i="1"/>
  <c r="P1220" i="1"/>
  <c r="Q1220" i="1"/>
  <c r="R1220" i="1"/>
  <c r="S1220" i="1"/>
  <c r="D1222" i="1"/>
  <c r="C1222" i="1" s="1"/>
  <c r="D1223" i="1"/>
  <c r="C1223" i="1" s="1"/>
  <c r="D1224" i="1"/>
  <c r="C1224" i="1" s="1"/>
  <c r="D1225" i="1"/>
  <c r="C1225" i="1" s="1"/>
  <c r="D1226" i="1"/>
  <c r="C1226" i="1" s="1"/>
  <c r="D1227" i="1"/>
  <c r="C1227" i="1" s="1"/>
  <c r="D1228" i="1"/>
  <c r="C1228" i="1" s="1"/>
  <c r="D1229" i="1"/>
  <c r="C1229" i="1" s="1"/>
  <c r="E1230" i="1"/>
  <c r="F1230" i="1"/>
  <c r="G1230" i="1"/>
  <c r="H1230" i="1"/>
  <c r="I1230" i="1"/>
  <c r="J1230" i="1"/>
  <c r="K1230" i="1"/>
  <c r="L1230" i="1"/>
  <c r="M1230" i="1"/>
  <c r="O1230" i="1"/>
  <c r="P1230" i="1"/>
  <c r="Q1230" i="1"/>
  <c r="R1230" i="1"/>
  <c r="S1230" i="1"/>
  <c r="D1232" i="1"/>
  <c r="C1232" i="1" s="1"/>
  <c r="D1233" i="1"/>
  <c r="C1233" i="1" s="1"/>
  <c r="D1234" i="1"/>
  <c r="C1234" i="1" s="1"/>
  <c r="D1235" i="1"/>
  <c r="C1235" i="1" s="1"/>
  <c r="E1236" i="1"/>
  <c r="F1236" i="1"/>
  <c r="G1236" i="1"/>
  <c r="H1236" i="1"/>
  <c r="I1236" i="1"/>
  <c r="J1236" i="1"/>
  <c r="K1236" i="1"/>
  <c r="L1236" i="1"/>
  <c r="M1236" i="1"/>
  <c r="O1236" i="1"/>
  <c r="P1236" i="1"/>
  <c r="Q1236" i="1"/>
  <c r="R1236" i="1"/>
  <c r="S1236" i="1"/>
  <c r="D1238" i="1"/>
  <c r="C1238" i="1" s="1"/>
  <c r="D1239" i="1"/>
  <c r="C1239" i="1" s="1"/>
  <c r="D1240" i="1"/>
  <c r="C1240" i="1" s="1"/>
  <c r="D1241" i="1"/>
  <c r="C1241" i="1" s="1"/>
  <c r="D1242" i="1"/>
  <c r="C1242" i="1" s="1"/>
  <c r="D1243" i="1"/>
  <c r="C1243" i="1" s="1"/>
  <c r="D1244" i="1"/>
  <c r="C1244" i="1" s="1"/>
  <c r="D1245" i="1"/>
  <c r="C1245" i="1" s="1"/>
  <c r="D1246" i="1"/>
  <c r="E1246" i="1"/>
  <c r="F1246" i="1"/>
  <c r="G1246" i="1"/>
  <c r="H1246" i="1"/>
  <c r="I1246" i="1"/>
  <c r="J1246" i="1"/>
  <c r="K1246" i="1"/>
  <c r="L1246" i="1"/>
  <c r="M1246" i="1"/>
  <c r="O1246" i="1"/>
  <c r="P1246" i="1"/>
  <c r="Q1246" i="1"/>
  <c r="R1246" i="1"/>
  <c r="S1246" i="1"/>
  <c r="D1248" i="1"/>
  <c r="C1248" i="1" s="1"/>
  <c r="D1249" i="1"/>
  <c r="C1249" i="1" s="1"/>
  <c r="D1250" i="1"/>
  <c r="C1250" i="1" s="1"/>
  <c r="D1251" i="1"/>
  <c r="C1251" i="1" s="1"/>
  <c r="D1252" i="1"/>
  <c r="C1252" i="1" s="1"/>
  <c r="D1253" i="1"/>
  <c r="C1253" i="1" s="1"/>
  <c r="D1254" i="1"/>
  <c r="C1254" i="1" s="1"/>
  <c r="D1255" i="1"/>
  <c r="C1255" i="1" s="1"/>
  <c r="D1256" i="1"/>
  <c r="C1256" i="1" s="1"/>
  <c r="D1257" i="1"/>
  <c r="C1257" i="1" s="1"/>
  <c r="D1258" i="1"/>
  <c r="C1258" i="1" s="1"/>
  <c r="D1259" i="1"/>
  <c r="C1259" i="1" s="1"/>
  <c r="D1260" i="1"/>
  <c r="C1260" i="1" s="1"/>
  <c r="D1261" i="1"/>
  <c r="C1261" i="1" s="1"/>
  <c r="E1262" i="1"/>
  <c r="F1262" i="1"/>
  <c r="G1262" i="1"/>
  <c r="H1262" i="1"/>
  <c r="I1262" i="1"/>
  <c r="J1262" i="1"/>
  <c r="K1262" i="1"/>
  <c r="L1262" i="1"/>
  <c r="M1262" i="1"/>
  <c r="O1262" i="1"/>
  <c r="P1262" i="1"/>
  <c r="Q1262" i="1"/>
  <c r="R1262" i="1"/>
  <c r="S1262" i="1"/>
  <c r="C1246" i="1" l="1"/>
  <c r="C1236" i="1"/>
  <c r="D1220" i="1"/>
  <c r="D1188" i="1"/>
  <c r="C1144" i="1"/>
  <c r="C1262" i="1"/>
  <c r="D1070" i="1"/>
  <c r="D1065" i="1"/>
  <c r="D1048" i="1"/>
  <c r="D1262" i="1"/>
  <c r="C1188" i="1"/>
  <c r="D1236" i="1"/>
  <c r="D1230" i="1"/>
  <c r="C1230" i="1"/>
  <c r="C1220" i="1"/>
  <c r="D1152" i="1"/>
  <c r="C1152" i="1"/>
  <c r="C1101" i="1"/>
  <c r="D1144" i="1"/>
  <c r="D1101" i="1"/>
  <c r="D1088" i="1"/>
  <c r="C1088" i="1"/>
  <c r="C1070" i="1"/>
  <c r="C1065" i="1"/>
  <c r="C1048" i="1"/>
  <c r="D1898" i="1"/>
  <c r="D1386" i="1" l="1"/>
  <c r="D632" i="1"/>
  <c r="C767" i="1" l="1"/>
  <c r="C721" i="1"/>
  <c r="O1939" i="1"/>
  <c r="D669" i="1"/>
  <c r="C669" i="1" s="1"/>
  <c r="D668" i="1"/>
  <c r="C668" i="1" s="1"/>
  <c r="D908" i="1"/>
  <c r="D629" i="1" l="1"/>
  <c r="C629" i="1" s="1"/>
  <c r="D630" i="1"/>
  <c r="C630" i="1" s="1"/>
  <c r="D672" i="1"/>
  <c r="D313" i="1"/>
  <c r="C313" i="1" s="1"/>
  <c r="D647" i="1"/>
  <c r="C647" i="1" s="1"/>
  <c r="D1005" i="1"/>
  <c r="C1005" i="1" s="1"/>
  <c r="D364" i="1"/>
  <c r="D390" i="1"/>
  <c r="C390" i="1" s="1"/>
  <c r="D280" i="1"/>
  <c r="C280" i="1" s="1"/>
  <c r="D770" i="1" l="1"/>
  <c r="C770" i="1" s="1"/>
  <c r="D778" i="1"/>
  <c r="C778" i="1" s="1"/>
  <c r="D783" i="1"/>
  <c r="C783" i="1" s="1"/>
  <c r="D750" i="1"/>
  <c r="C750" i="1" s="1"/>
  <c r="D751" i="1"/>
  <c r="C751" i="1" s="1"/>
  <c r="D747" i="1"/>
  <c r="C747" i="1" s="1"/>
  <c r="D740" i="1"/>
  <c r="C740" i="1" s="1"/>
  <c r="D385" i="1"/>
  <c r="C385" i="1" s="1"/>
  <c r="D451" i="1"/>
  <c r="C451" i="1" s="1"/>
  <c r="D450" i="1"/>
  <c r="C450" i="1" s="1"/>
  <c r="D435" i="1"/>
  <c r="C435" i="1" s="1"/>
  <c r="D392" i="1"/>
  <c r="C392" i="1" s="1"/>
  <c r="D478" i="1"/>
  <c r="C478" i="1" s="1"/>
  <c r="D149" i="1"/>
  <c r="C149" i="1" s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D142" i="1"/>
  <c r="C142" i="1" s="1"/>
  <c r="D168" i="1"/>
  <c r="D169" i="1"/>
  <c r="D1283" i="1"/>
  <c r="C1283" i="1" s="1"/>
  <c r="D514" i="1"/>
  <c r="C514" i="1" s="1"/>
  <c r="D289" i="1"/>
  <c r="C289" i="1" s="1"/>
  <c r="D397" i="1"/>
  <c r="C397" i="1" s="1"/>
  <c r="D331" i="1"/>
  <c r="D786" i="1" l="1"/>
  <c r="C786" i="1" s="1"/>
  <c r="D949" i="1" l="1"/>
  <c r="C949" i="1" s="1"/>
  <c r="D779" i="1"/>
  <c r="D774" i="1" l="1"/>
  <c r="C774" i="1" s="1"/>
  <c r="D683" i="1" l="1"/>
  <c r="C683" i="1" s="1"/>
  <c r="D782" i="1"/>
  <c r="C782" i="1" s="1"/>
  <c r="D776" i="1"/>
  <c r="C776" i="1" s="1"/>
  <c r="D775" i="1"/>
  <c r="C775" i="1" s="1"/>
  <c r="C479" i="1" l="1"/>
  <c r="D549" i="1"/>
  <c r="C549" i="1" s="1"/>
  <c r="C31" i="1" l="1"/>
  <c r="E32" i="1"/>
  <c r="F32" i="1"/>
  <c r="G32" i="1"/>
  <c r="H32" i="1"/>
  <c r="I32" i="1"/>
  <c r="J32" i="1"/>
  <c r="K32" i="1"/>
  <c r="M32" i="1"/>
  <c r="O32" i="1"/>
  <c r="P32" i="1"/>
  <c r="Q32" i="1"/>
  <c r="R32" i="1"/>
  <c r="S32" i="1"/>
  <c r="D32" i="1"/>
  <c r="C30" i="1"/>
  <c r="C264" i="1"/>
  <c r="L266" i="1"/>
  <c r="M266" i="1"/>
  <c r="O266" i="1"/>
  <c r="P266" i="1"/>
  <c r="Q266" i="1"/>
  <c r="R266" i="1"/>
  <c r="S266" i="1"/>
  <c r="F266" i="1"/>
  <c r="G266" i="1"/>
  <c r="H266" i="1"/>
  <c r="I266" i="1"/>
  <c r="J266" i="1"/>
  <c r="K266" i="1"/>
  <c r="D265" i="1"/>
  <c r="C265" i="1" s="1"/>
  <c r="C32" i="1" l="1"/>
  <c r="D1560" i="1"/>
  <c r="D302" i="1"/>
  <c r="D781" i="1" l="1"/>
  <c r="C781" i="1" s="1"/>
  <c r="D773" i="1"/>
  <c r="C773" i="1" s="1"/>
  <c r="D766" i="1"/>
  <c r="C766" i="1" s="1"/>
  <c r="D731" i="1"/>
  <c r="C731" i="1" s="1"/>
  <c r="D730" i="1"/>
  <c r="C730" i="1" s="1"/>
  <c r="D723" i="1"/>
  <c r="D787" i="1"/>
  <c r="D784" i="1"/>
  <c r="D917" i="1"/>
  <c r="D348" i="1" l="1"/>
  <c r="C348" i="1" s="1"/>
  <c r="D824" i="1"/>
  <c r="C824" i="1" s="1"/>
  <c r="D542" i="1" l="1"/>
  <c r="C542" i="1" s="1"/>
  <c r="D820" i="1"/>
  <c r="C820" i="1" s="1"/>
  <c r="D551" i="1"/>
  <c r="C551" i="1" s="1"/>
  <c r="D826" i="1"/>
  <c r="C826" i="1" s="1"/>
  <c r="D886" i="1" l="1"/>
  <c r="C886" i="1" s="1"/>
  <c r="D378" i="1" l="1"/>
  <c r="C378" i="1" s="1"/>
  <c r="D857" i="1"/>
  <c r="C857" i="1" s="1"/>
  <c r="D858" i="1"/>
  <c r="C858" i="1" s="1"/>
  <c r="D859" i="1"/>
  <c r="C859" i="1" s="1"/>
  <c r="D854" i="1"/>
  <c r="C854" i="1" s="1"/>
  <c r="D852" i="1"/>
  <c r="C852" i="1" s="1"/>
  <c r="D851" i="1"/>
  <c r="C851" i="1" s="1"/>
  <c r="D856" i="1"/>
  <c r="C856" i="1" s="1"/>
  <c r="D855" i="1"/>
  <c r="C855" i="1" s="1"/>
  <c r="D246" i="1"/>
  <c r="C246" i="1" s="1"/>
  <c r="D243" i="1"/>
  <c r="C243" i="1" s="1"/>
  <c r="D205" i="1"/>
  <c r="C205" i="1" s="1"/>
  <c r="D200" i="1"/>
  <c r="C200" i="1" s="1"/>
  <c r="D197" i="1"/>
  <c r="C197" i="1" s="1"/>
  <c r="D204" i="1"/>
  <c r="C204" i="1" s="1"/>
  <c r="D188" i="1"/>
  <c r="C188" i="1" s="1"/>
  <c r="D719" i="1"/>
  <c r="C719" i="1" s="1"/>
  <c r="D680" i="1"/>
  <c r="C680" i="1" s="1"/>
  <c r="D679" i="1"/>
  <c r="C679" i="1" s="1"/>
  <c r="D802" i="1"/>
  <c r="C802" i="1" s="1"/>
  <c r="D798" i="1"/>
  <c r="C798" i="1" s="1"/>
  <c r="D764" i="1"/>
  <c r="D763" i="1"/>
  <c r="C763" i="1" s="1"/>
  <c r="D757" i="1"/>
  <c r="C757" i="1" s="1"/>
  <c r="D718" i="1"/>
  <c r="C718" i="1" s="1"/>
  <c r="D712" i="1"/>
  <c r="C712" i="1" s="1"/>
  <c r="D677" i="1"/>
  <c r="C677" i="1" s="1"/>
  <c r="D676" i="1"/>
  <c r="C676" i="1" s="1"/>
  <c r="D660" i="1"/>
  <c r="C660" i="1" s="1"/>
  <c r="D658" i="1" l="1"/>
  <c r="C658" i="1" s="1"/>
  <c r="C517" i="1"/>
  <c r="D656" i="1" l="1"/>
  <c r="C656" i="1" s="1"/>
  <c r="H817" i="1"/>
  <c r="I817" i="1"/>
  <c r="G817" i="1"/>
  <c r="D634" i="1"/>
  <c r="C634" i="1" s="1"/>
  <c r="D620" i="1"/>
  <c r="C620" i="1" s="1"/>
  <c r="F817" i="1"/>
  <c r="J817" i="1"/>
  <c r="K817" i="1"/>
  <c r="L817" i="1"/>
  <c r="M817" i="1"/>
  <c r="O817" i="1"/>
  <c r="P817" i="1"/>
  <c r="Q817" i="1"/>
  <c r="R817" i="1"/>
  <c r="S817" i="1"/>
  <c r="E817" i="1"/>
  <c r="D595" i="1"/>
  <c r="C595" i="1" s="1"/>
  <c r="D768" i="1"/>
  <c r="C768" i="1" s="1"/>
  <c r="D661" i="1"/>
  <c r="D627" i="1"/>
  <c r="D628" i="1"/>
  <c r="C628" i="1" s="1"/>
  <c r="D980" i="1"/>
  <c r="C980" i="1" s="1"/>
  <c r="D968" i="1" l="1"/>
  <c r="C968" i="1" s="1"/>
  <c r="D1008" i="1"/>
  <c r="C1008" i="1" s="1"/>
  <c r="D580" i="1"/>
  <c r="C580" i="1" s="1"/>
  <c r="D579" i="1"/>
  <c r="C573" i="1"/>
  <c r="C569" i="1"/>
  <c r="C568" i="1"/>
  <c r="C567" i="1"/>
  <c r="C566" i="1" l="1"/>
  <c r="C564" i="1"/>
  <c r="C565" i="1"/>
  <c r="D695" i="1"/>
  <c r="C695" i="1" s="1"/>
  <c r="D349" i="1"/>
  <c r="C349" i="1" s="1"/>
  <c r="D386" i="1"/>
  <c r="C386" i="1" s="1"/>
  <c r="D389" i="1"/>
  <c r="C389" i="1" s="1"/>
  <c r="D387" i="1"/>
  <c r="C387" i="1" s="1"/>
  <c r="S133" i="1" l="1"/>
  <c r="R133" i="1"/>
  <c r="Q133" i="1"/>
  <c r="P133" i="1"/>
  <c r="O133" i="1"/>
  <c r="M133" i="1"/>
  <c r="L133" i="1"/>
  <c r="K133" i="1"/>
  <c r="J133" i="1"/>
  <c r="I133" i="1"/>
  <c r="H133" i="1"/>
  <c r="G133" i="1"/>
  <c r="D880" i="1" l="1"/>
  <c r="D813" i="1"/>
  <c r="D288" i="1"/>
  <c r="C288" i="1" s="1"/>
  <c r="D290" i="1"/>
  <c r="C290" i="1" s="1"/>
  <c r="D291" i="1"/>
  <c r="C291" i="1" s="1"/>
  <c r="D258" i="1"/>
  <c r="C258" i="1" s="1"/>
  <c r="D254" i="1"/>
  <c r="C254" i="1" s="1"/>
  <c r="D259" i="1"/>
  <c r="C259" i="1" s="1"/>
  <c r="D262" i="1"/>
  <c r="C262" i="1" s="1"/>
  <c r="D256" i="1"/>
  <c r="C256" i="1" s="1"/>
  <c r="D257" i="1"/>
  <c r="C257" i="1" s="1"/>
  <c r="D260" i="1"/>
  <c r="C260" i="1" s="1"/>
  <c r="D255" i="1"/>
  <c r="C255" i="1" s="1"/>
  <c r="D245" i="1"/>
  <c r="C245" i="1" s="1"/>
  <c r="D212" i="1"/>
  <c r="C212" i="1" s="1"/>
  <c r="D201" i="1"/>
  <c r="C201" i="1" s="1"/>
  <c r="C880" i="1" l="1"/>
  <c r="D199" i="1"/>
  <c r="C199" i="1" s="1"/>
  <c r="D196" i="1" l="1"/>
  <c r="C196" i="1" s="1"/>
  <c r="D195" i="1"/>
  <c r="C195" i="1" s="1"/>
  <c r="D198" i="1"/>
  <c r="C198" i="1" s="1"/>
  <c r="C331" i="1"/>
  <c r="C377" i="1"/>
  <c r="C364" i="1"/>
  <c r="D191" i="1"/>
  <c r="C191" i="1" s="1"/>
  <c r="D186" i="1"/>
  <c r="D662" i="1"/>
  <c r="C813" i="1"/>
  <c r="D713" i="1"/>
  <c r="D694" i="1"/>
  <c r="D665" i="1"/>
  <c r="C665" i="1" s="1"/>
  <c r="D636" i="1"/>
  <c r="C636" i="1" s="1"/>
  <c r="D635" i="1"/>
  <c r="C635" i="1" s="1"/>
  <c r="C627" i="1"/>
  <c r="D624" i="1"/>
  <c r="C624" i="1" s="1"/>
  <c r="D811" i="1"/>
  <c r="C811" i="1" s="1"/>
  <c r="D800" i="1"/>
  <c r="C800" i="1" s="1"/>
  <c r="D794" i="1"/>
  <c r="C794" i="1" s="1"/>
  <c r="D793" i="1"/>
  <c r="C793" i="1" s="1"/>
  <c r="D792" i="1"/>
  <c r="C792" i="1" s="1"/>
  <c r="D791" i="1"/>
  <c r="C791" i="1" s="1"/>
  <c r="D788" i="1"/>
  <c r="D734" i="1"/>
  <c r="C734" i="1" s="1"/>
  <c r="D733" i="1"/>
  <c r="C733" i="1" s="1"/>
  <c r="D720" i="1"/>
  <c r="D714" i="1"/>
  <c r="D700" i="1"/>
  <c r="D691" i="1"/>
  <c r="C691" i="1" s="1"/>
  <c r="D678" i="1"/>
  <c r="C678" i="1" s="1"/>
  <c r="D664" i="1"/>
  <c r="C664" i="1" s="1"/>
  <c r="D655" i="1"/>
  <c r="C655" i="1" s="1"/>
  <c r="D645" i="1"/>
  <c r="C645" i="1" s="1"/>
  <c r="D625" i="1"/>
  <c r="C625" i="1" s="1"/>
  <c r="D607" i="1"/>
  <c r="C607" i="1" s="1"/>
  <c r="D685" i="1"/>
  <c r="C685" i="1" s="1"/>
  <c r="C944" i="1"/>
  <c r="D266" i="1" l="1"/>
  <c r="D123" i="1"/>
  <c r="D122" i="1"/>
  <c r="M425" i="1" l="1"/>
  <c r="E425" i="1"/>
  <c r="F133" i="1" l="1"/>
  <c r="E133" i="1"/>
  <c r="H1390" i="1"/>
  <c r="D133" i="1" l="1"/>
  <c r="D914" i="1"/>
  <c r="C914" i="1" s="1"/>
  <c r="D913" i="1"/>
  <c r="C913" i="1" s="1"/>
  <c r="D911" i="1"/>
  <c r="C911" i="1" s="1"/>
  <c r="D909" i="1"/>
  <c r="C909" i="1" s="1"/>
  <c r="D906" i="1"/>
  <c r="C906" i="1" s="1"/>
  <c r="D905" i="1"/>
  <c r="C905" i="1" s="1"/>
  <c r="S425" i="1"/>
  <c r="R425" i="1"/>
  <c r="Q425" i="1"/>
  <c r="P425" i="1"/>
  <c r="O425" i="1"/>
  <c r="N425" i="1"/>
  <c r="L425" i="1"/>
  <c r="K425" i="1"/>
  <c r="J425" i="1"/>
  <c r="I425" i="1"/>
  <c r="H425" i="1"/>
  <c r="G425" i="1"/>
  <c r="F425" i="1"/>
  <c r="D425" i="1"/>
  <c r="D145" i="1" l="1"/>
  <c r="C145" i="1" s="1"/>
  <c r="P1413" i="1" l="1"/>
  <c r="Q1413" i="1"/>
  <c r="R1413" i="1"/>
  <c r="S1413" i="1"/>
  <c r="O1413" i="1"/>
  <c r="F1413" i="1"/>
  <c r="G1413" i="1"/>
  <c r="H1413" i="1"/>
  <c r="I1413" i="1"/>
  <c r="J1413" i="1"/>
  <c r="K1413" i="1"/>
  <c r="E1413" i="1"/>
  <c r="D1412" i="1"/>
  <c r="C1412" i="1" s="1"/>
  <c r="D43" i="1"/>
  <c r="C411" i="1" l="1"/>
  <c r="E1390" i="1"/>
  <c r="F1390" i="1"/>
  <c r="G1390" i="1"/>
  <c r="I1390" i="1"/>
  <c r="J1390" i="1"/>
  <c r="K1390" i="1"/>
  <c r="L1390" i="1"/>
  <c r="M1390" i="1"/>
  <c r="O1390" i="1"/>
  <c r="P1390" i="1"/>
  <c r="Q1390" i="1"/>
  <c r="R1390" i="1"/>
  <c r="S1390" i="1"/>
  <c r="C1381" i="1"/>
  <c r="C34" i="1"/>
  <c r="E1753" i="1" l="1"/>
  <c r="D1933" i="1" l="1"/>
  <c r="D1936" i="1"/>
  <c r="D1935" i="1"/>
  <c r="D1934" i="1"/>
  <c r="D1932" i="1"/>
  <c r="D1931" i="1"/>
  <c r="D1930" i="1"/>
  <c r="D1929" i="1"/>
  <c r="D1928" i="1"/>
  <c r="D1927" i="1"/>
  <c r="D1926" i="1"/>
  <c r="D1925" i="1"/>
  <c r="D1924" i="1"/>
  <c r="D1923" i="1"/>
  <c r="D1921" i="1"/>
  <c r="D1920" i="1"/>
  <c r="D1922" i="1"/>
  <c r="D1918" i="1"/>
  <c r="D1917" i="1"/>
  <c r="D1919" i="1"/>
  <c r="D1916" i="1"/>
  <c r="D1915" i="1"/>
  <c r="D1914" i="1"/>
  <c r="D1913" i="1"/>
  <c r="D1912" i="1"/>
  <c r="D1911" i="1"/>
  <c r="D1910" i="1"/>
  <c r="D1909" i="1"/>
  <c r="D1906" i="1"/>
  <c r="D1905" i="1"/>
  <c r="D1904" i="1"/>
  <c r="D1903" i="1"/>
  <c r="D1902" i="1"/>
  <c r="D1901" i="1"/>
  <c r="D1900" i="1"/>
  <c r="D1899" i="1"/>
  <c r="D1897" i="1"/>
  <c r="D1896" i="1"/>
  <c r="D1895" i="1"/>
  <c r="D1894" i="1"/>
  <c r="D1893" i="1"/>
  <c r="D1892" i="1"/>
  <c r="D1890" i="1"/>
  <c r="D1891" i="1"/>
  <c r="D1889" i="1"/>
  <c r="D1888" i="1"/>
  <c r="D1886" i="1"/>
  <c r="D1887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59" i="1"/>
  <c r="D1855" i="1"/>
  <c r="D1854" i="1"/>
  <c r="D1853" i="1"/>
  <c r="D1852" i="1"/>
  <c r="D1851" i="1"/>
  <c r="D1850" i="1"/>
  <c r="D1848" i="1"/>
  <c r="D1849" i="1"/>
  <c r="D1847" i="1"/>
  <c r="D1835" i="1"/>
  <c r="D1834" i="1"/>
  <c r="D1833" i="1"/>
  <c r="D1836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8" i="1"/>
  <c r="D1817" i="1"/>
  <c r="D1816" i="1"/>
  <c r="D1815" i="1"/>
  <c r="D1814" i="1"/>
  <c r="D1813" i="1"/>
  <c r="D1819" i="1"/>
  <c r="D1812" i="1"/>
  <c r="D1856" i="1"/>
  <c r="D1845" i="1"/>
  <c r="D1846" i="1"/>
  <c r="D1844" i="1"/>
  <c r="D1843" i="1"/>
  <c r="D1842" i="1"/>
  <c r="D1841" i="1"/>
  <c r="D1840" i="1"/>
  <c r="D1839" i="1"/>
  <c r="D1838" i="1"/>
  <c r="D1837" i="1"/>
  <c r="D1807" i="1"/>
  <c r="D1809" i="1"/>
  <c r="D1806" i="1"/>
  <c r="D1800" i="1"/>
  <c r="D1799" i="1"/>
  <c r="D1804" i="1"/>
  <c r="D1803" i="1"/>
  <c r="D1797" i="1"/>
  <c r="D1792" i="1"/>
  <c r="D1788" i="1"/>
  <c r="D1782" i="1"/>
  <c r="D1781" i="1"/>
  <c r="D1776" i="1"/>
  <c r="D1774" i="1"/>
  <c r="D1777" i="1"/>
  <c r="D1773" i="1"/>
  <c r="D1771" i="1"/>
  <c r="D1772" i="1"/>
  <c r="D1770" i="1"/>
  <c r="D1769" i="1"/>
  <c r="D1768" i="1"/>
  <c r="D1767" i="1"/>
  <c r="D1766" i="1"/>
  <c r="D1761" i="1"/>
  <c r="D1760" i="1"/>
  <c r="D1759" i="1"/>
  <c r="D1758" i="1"/>
  <c r="D1757" i="1"/>
  <c r="D1752" i="1"/>
  <c r="D1749" i="1"/>
  <c r="D1748" i="1"/>
  <c r="D1742" i="1"/>
  <c r="D1740" i="1"/>
  <c r="D1739" i="1"/>
  <c r="D1744" i="1"/>
  <c r="D1733" i="1"/>
  <c r="D1729" i="1"/>
  <c r="D1732" i="1"/>
  <c r="D1731" i="1"/>
  <c r="D1730" i="1"/>
  <c r="D1728" i="1"/>
  <c r="D1727" i="1"/>
  <c r="D1726" i="1"/>
  <c r="D1723" i="1"/>
  <c r="D1722" i="1"/>
  <c r="D1720" i="1"/>
  <c r="D1718" i="1"/>
  <c r="D1716" i="1"/>
  <c r="D1713" i="1"/>
  <c r="D1715" i="1"/>
  <c r="D1707" i="1"/>
  <c r="D1706" i="1"/>
  <c r="D1705" i="1"/>
  <c r="D1704" i="1"/>
  <c r="D1702" i="1"/>
  <c r="D1701" i="1"/>
  <c r="D1700" i="1"/>
  <c r="D1699" i="1"/>
  <c r="D1703" i="1"/>
  <c r="D1725" i="1"/>
  <c r="D1708" i="1"/>
  <c r="D1709" i="1"/>
  <c r="D1719" i="1"/>
  <c r="D1717" i="1"/>
  <c r="D1714" i="1"/>
  <c r="D1712" i="1"/>
  <c r="D1711" i="1"/>
  <c r="D1735" i="1"/>
  <c r="D1710" i="1"/>
  <c r="D1697" i="1"/>
  <c r="D1696" i="1"/>
  <c r="D1695" i="1"/>
  <c r="D1745" i="1"/>
  <c r="D1694" i="1"/>
  <c r="D1754" i="1"/>
  <c r="D1753" i="1"/>
  <c r="D1751" i="1"/>
  <c r="D1750" i="1"/>
  <c r="D1741" i="1"/>
  <c r="D1734" i="1"/>
  <c r="D1747" i="1"/>
  <c r="D1765" i="1"/>
  <c r="D1764" i="1"/>
  <c r="D1763" i="1"/>
  <c r="D1779" i="1"/>
  <c r="D1791" i="1"/>
  <c r="D1790" i="1"/>
  <c r="D1789" i="1"/>
  <c r="D1787" i="1"/>
  <c r="D1786" i="1"/>
  <c r="D1785" i="1"/>
  <c r="D1780" i="1"/>
  <c r="D1762" i="1"/>
  <c r="D1746" i="1"/>
  <c r="D1693" i="1"/>
  <c r="D1796" i="1"/>
  <c r="D1795" i="1"/>
  <c r="D1794" i="1"/>
  <c r="D1692" i="1"/>
  <c r="D1775" i="1"/>
  <c r="D1784" i="1"/>
  <c r="D1743" i="1"/>
  <c r="D1756" i="1"/>
  <c r="D1783" i="1"/>
  <c r="D1808" i="1"/>
  <c r="D1801" i="1"/>
  <c r="D1798" i="1"/>
  <c r="D1805" i="1"/>
  <c r="D1802" i="1"/>
  <c r="D1724" i="1"/>
  <c r="D1737" i="1"/>
  <c r="D1736" i="1"/>
  <c r="D1755" i="1"/>
  <c r="D1778" i="1"/>
  <c r="D1738" i="1"/>
  <c r="D1793" i="1"/>
  <c r="D1721" i="1"/>
  <c r="D1691" i="1"/>
  <c r="D1698" i="1"/>
  <c r="D1680" i="1"/>
  <c r="D1679" i="1"/>
  <c r="D1678" i="1"/>
  <c r="D1677" i="1"/>
  <c r="D1676" i="1"/>
  <c r="D1675" i="1"/>
  <c r="D1674" i="1"/>
  <c r="D1673" i="1"/>
  <c r="D1672" i="1"/>
  <c r="D1671" i="1"/>
  <c r="D1686" i="1"/>
  <c r="D1685" i="1"/>
  <c r="D1684" i="1"/>
  <c r="D1683" i="1"/>
  <c r="D1682" i="1"/>
  <c r="D1681" i="1"/>
  <c r="D1687" i="1"/>
  <c r="D1688" i="1"/>
  <c r="D1668" i="1"/>
  <c r="D1667" i="1"/>
  <c r="D1666" i="1"/>
  <c r="D1665" i="1"/>
  <c r="D1656" i="1"/>
  <c r="D1655" i="1"/>
  <c r="D1654" i="1"/>
  <c r="D1653" i="1"/>
  <c r="D1652" i="1"/>
  <c r="D1651" i="1"/>
  <c r="D1650" i="1"/>
  <c r="D1649" i="1"/>
  <c r="D1648" i="1"/>
  <c r="D1662" i="1"/>
  <c r="D1661" i="1"/>
  <c r="D1660" i="1"/>
  <c r="D1659" i="1"/>
  <c r="D1658" i="1"/>
  <c r="D1657" i="1"/>
  <c r="D1644" i="1"/>
  <c r="D1645" i="1"/>
  <c r="D1643" i="1"/>
  <c r="D1642" i="1"/>
  <c r="D1641" i="1"/>
  <c r="D1640" i="1"/>
  <c r="D1636" i="1"/>
  <c r="D1635" i="1"/>
  <c r="D1639" i="1"/>
  <c r="D1638" i="1"/>
  <c r="D1637" i="1"/>
  <c r="D1631" i="1"/>
  <c r="D1634" i="1"/>
  <c r="D1633" i="1"/>
  <c r="D1632" i="1"/>
  <c r="D1630" i="1"/>
  <c r="D1629" i="1"/>
  <c r="D1626" i="1"/>
  <c r="D1625" i="1"/>
  <c r="D1622" i="1"/>
  <c r="D1621" i="1"/>
  <c r="D1620" i="1"/>
  <c r="D1619" i="1"/>
  <c r="D1618" i="1"/>
  <c r="D1617" i="1"/>
  <c r="D1616" i="1"/>
  <c r="D1614" i="1"/>
  <c r="D1613" i="1"/>
  <c r="D1612" i="1"/>
  <c r="D1611" i="1"/>
  <c r="D1610" i="1"/>
  <c r="D1609" i="1"/>
  <c r="D1615" i="1"/>
  <c r="D1608" i="1"/>
  <c r="D1607" i="1"/>
  <c r="D1606" i="1"/>
  <c r="D1603" i="1"/>
  <c r="D1601" i="1"/>
  <c r="D1602" i="1"/>
  <c r="D1600" i="1"/>
  <c r="D1599" i="1"/>
  <c r="D1598" i="1"/>
  <c r="D1597" i="1"/>
  <c r="D1594" i="1"/>
  <c r="D1596" i="1"/>
  <c r="D1595" i="1"/>
  <c r="D1593" i="1"/>
  <c r="D1592" i="1"/>
  <c r="D1589" i="1"/>
  <c r="D1588" i="1"/>
  <c r="D1587" i="1"/>
  <c r="D1586" i="1"/>
  <c r="D1585" i="1"/>
  <c r="D1584" i="1"/>
  <c r="D1583" i="1"/>
  <c r="D1581" i="1"/>
  <c r="D1580" i="1"/>
  <c r="D1579" i="1"/>
  <c r="D1578" i="1"/>
  <c r="D1577" i="1"/>
  <c r="D1576" i="1"/>
  <c r="D1582" i="1"/>
  <c r="D1574" i="1"/>
  <c r="D1573" i="1"/>
  <c r="D1575" i="1"/>
  <c r="D1572" i="1"/>
  <c r="D1571" i="1"/>
  <c r="C1571" i="1" s="1"/>
  <c r="D1570" i="1"/>
  <c r="C1570" i="1" s="1"/>
  <c r="D1569" i="1"/>
  <c r="D1568" i="1"/>
  <c r="D1567" i="1"/>
  <c r="D1566" i="1"/>
  <c r="D1565" i="1"/>
  <c r="D1564" i="1"/>
  <c r="D1561" i="1"/>
  <c r="D1563" i="1"/>
  <c r="D1562" i="1"/>
  <c r="D1559" i="1"/>
  <c r="D1558" i="1"/>
  <c r="D1557" i="1"/>
  <c r="D1544" i="1"/>
  <c r="D1542" i="1"/>
  <c r="D1541" i="1"/>
  <c r="D1540" i="1"/>
  <c r="D1539" i="1"/>
  <c r="D1543" i="1"/>
  <c r="D1538" i="1"/>
  <c r="D1537" i="1"/>
  <c r="D1536" i="1"/>
  <c r="D1535" i="1"/>
  <c r="D1554" i="1"/>
  <c r="D1553" i="1"/>
  <c r="D1551" i="1"/>
  <c r="D1550" i="1"/>
  <c r="D1552" i="1"/>
  <c r="D1549" i="1"/>
  <c r="D1547" i="1"/>
  <c r="D1546" i="1"/>
  <c r="D1548" i="1"/>
  <c r="D1545" i="1"/>
  <c r="D1534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0" i="1"/>
  <c r="D1479" i="1"/>
  <c r="D1478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1" i="1"/>
  <c r="D1460" i="1"/>
  <c r="D1459" i="1"/>
  <c r="D1458" i="1"/>
  <c r="D1457" i="1"/>
  <c r="D1456" i="1"/>
  <c r="D1455" i="1"/>
  <c r="D1454" i="1"/>
  <c r="D1453" i="1"/>
  <c r="D1452" i="1"/>
  <c r="D1451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1" i="1"/>
  <c r="D1410" i="1"/>
  <c r="D1409" i="1"/>
  <c r="D1408" i="1"/>
  <c r="D1407" i="1"/>
  <c r="D1406" i="1"/>
  <c r="D1405" i="1"/>
  <c r="D1404" i="1"/>
  <c r="D1403" i="1"/>
  <c r="D1398" i="1"/>
  <c r="D1397" i="1"/>
  <c r="D1396" i="1"/>
  <c r="D1395" i="1"/>
  <c r="D1394" i="1"/>
  <c r="D1393" i="1"/>
  <c r="D1392" i="1"/>
  <c r="D1389" i="1"/>
  <c r="D1388" i="1"/>
  <c r="D1387" i="1"/>
  <c r="D1385" i="1"/>
  <c r="D1384" i="1"/>
  <c r="D1383" i="1"/>
  <c r="D1382" i="1"/>
  <c r="D1374" i="1"/>
  <c r="D1372" i="1"/>
  <c r="D1371" i="1"/>
  <c r="D1370" i="1"/>
  <c r="D1369" i="1"/>
  <c r="D1378" i="1"/>
  <c r="D1377" i="1"/>
  <c r="D1376" i="1"/>
  <c r="D1375" i="1"/>
  <c r="D1373" i="1"/>
  <c r="D1362" i="1"/>
  <c r="D1368" i="1"/>
  <c r="D1367" i="1"/>
  <c r="D1366" i="1"/>
  <c r="D1365" i="1"/>
  <c r="D1364" i="1"/>
  <c r="D1363" i="1"/>
  <c r="D1361" i="1"/>
  <c r="D1360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1" i="1"/>
  <c r="D1343" i="1"/>
  <c r="D1342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0" i="1"/>
  <c r="D1319" i="1"/>
  <c r="D1318" i="1"/>
  <c r="D1321" i="1"/>
  <c r="D1317" i="1"/>
  <c r="D1357" i="1"/>
  <c r="D1356" i="1"/>
  <c r="D1340" i="1"/>
  <c r="D1339" i="1"/>
  <c r="D1338" i="1"/>
  <c r="D1337" i="1"/>
  <c r="D1336" i="1"/>
  <c r="D1335" i="1"/>
  <c r="D1334" i="1"/>
  <c r="D1314" i="1"/>
  <c r="D1313" i="1"/>
  <c r="D1312" i="1"/>
  <c r="D1311" i="1"/>
  <c r="D1310" i="1"/>
  <c r="D1309" i="1"/>
  <c r="D1308" i="1"/>
  <c r="D1307" i="1"/>
  <c r="D1306" i="1"/>
  <c r="D1305" i="1"/>
  <c r="D1303" i="1"/>
  <c r="D1302" i="1"/>
  <c r="D1301" i="1"/>
  <c r="D1300" i="1"/>
  <c r="D1304" i="1"/>
  <c r="D1299" i="1"/>
  <c r="D1298" i="1"/>
  <c r="D1297" i="1"/>
  <c r="D1296" i="1"/>
  <c r="D1295" i="1"/>
  <c r="D1294" i="1"/>
  <c r="D1293" i="1"/>
  <c r="D1292" i="1"/>
  <c r="D1291" i="1"/>
  <c r="D1290" i="1"/>
  <c r="D1287" i="1"/>
  <c r="D1289" i="1"/>
  <c r="D1288" i="1"/>
  <c r="D1286" i="1"/>
  <c r="D1285" i="1"/>
  <c r="D1284" i="1"/>
  <c r="D1282" i="1"/>
  <c r="D1280" i="1"/>
  <c r="D1281" i="1"/>
  <c r="D1279" i="1"/>
  <c r="D1277" i="1"/>
  <c r="D1278" i="1"/>
  <c r="D1276" i="1"/>
  <c r="D1275" i="1"/>
  <c r="D1274" i="1"/>
  <c r="D1272" i="1"/>
  <c r="D1273" i="1"/>
  <c r="D1269" i="1"/>
  <c r="D1268" i="1"/>
  <c r="D1267" i="1"/>
  <c r="D1266" i="1"/>
  <c r="D1265" i="1"/>
  <c r="D1264" i="1"/>
  <c r="E1590" i="1"/>
  <c r="F1590" i="1"/>
  <c r="G1590" i="1"/>
  <c r="H1590" i="1"/>
  <c r="I1590" i="1"/>
  <c r="J1590" i="1"/>
  <c r="K1590" i="1"/>
  <c r="L1590" i="1"/>
  <c r="M1590" i="1"/>
  <c r="O1590" i="1"/>
  <c r="P1590" i="1"/>
  <c r="Q1590" i="1"/>
  <c r="R1590" i="1"/>
  <c r="S1590" i="1"/>
  <c r="E1532" i="1"/>
  <c r="F1532" i="1"/>
  <c r="G1532" i="1"/>
  <c r="H1532" i="1"/>
  <c r="I1532" i="1"/>
  <c r="J1532" i="1"/>
  <c r="K1532" i="1"/>
  <c r="L1532" i="1"/>
  <c r="M1532" i="1"/>
  <c r="O1532" i="1"/>
  <c r="P1532" i="1"/>
  <c r="Q1532" i="1"/>
  <c r="R1532" i="1"/>
  <c r="S1532" i="1"/>
  <c r="F1810" i="1"/>
  <c r="G1810" i="1"/>
  <c r="H1810" i="1"/>
  <c r="I1810" i="1"/>
  <c r="J1810" i="1"/>
  <c r="K1810" i="1"/>
  <c r="L1810" i="1"/>
  <c r="M1810" i="1"/>
  <c r="O1810" i="1"/>
  <c r="P1810" i="1"/>
  <c r="Q1810" i="1"/>
  <c r="R1810" i="1"/>
  <c r="S1810" i="1"/>
  <c r="E1481" i="1"/>
  <c r="F1481" i="1"/>
  <c r="G1481" i="1"/>
  <c r="H1481" i="1"/>
  <c r="I1481" i="1"/>
  <c r="J1481" i="1"/>
  <c r="K1481" i="1"/>
  <c r="L1481" i="1"/>
  <c r="M1481" i="1"/>
  <c r="O1481" i="1"/>
  <c r="P1481" i="1"/>
  <c r="Q1481" i="1"/>
  <c r="R1481" i="1"/>
  <c r="S1481" i="1"/>
  <c r="D1390" i="1" l="1"/>
  <c r="D1413" i="1"/>
  <c r="D1532" i="1"/>
  <c r="E1937" i="1" l="1"/>
  <c r="F1937" i="1"/>
  <c r="G1937" i="1"/>
  <c r="H1937" i="1"/>
  <c r="I1937" i="1"/>
  <c r="J1937" i="1"/>
  <c r="K1937" i="1"/>
  <c r="L1937" i="1"/>
  <c r="M1937" i="1"/>
  <c r="O1937" i="1"/>
  <c r="P1937" i="1"/>
  <c r="Q1937" i="1"/>
  <c r="R1937" i="1"/>
  <c r="S1937" i="1"/>
  <c r="E1907" i="1"/>
  <c r="F1907" i="1"/>
  <c r="G1907" i="1"/>
  <c r="H1907" i="1"/>
  <c r="I1907" i="1"/>
  <c r="J1907" i="1"/>
  <c r="K1907" i="1"/>
  <c r="L1907" i="1"/>
  <c r="M1907" i="1"/>
  <c r="O1907" i="1"/>
  <c r="P1907" i="1"/>
  <c r="Q1907" i="1"/>
  <c r="R1907" i="1"/>
  <c r="S1907" i="1"/>
  <c r="E1860" i="1"/>
  <c r="F1860" i="1"/>
  <c r="G1860" i="1"/>
  <c r="H1860" i="1"/>
  <c r="I1860" i="1"/>
  <c r="J1860" i="1"/>
  <c r="K1860" i="1"/>
  <c r="L1860" i="1"/>
  <c r="M1860" i="1"/>
  <c r="O1860" i="1"/>
  <c r="P1860" i="1"/>
  <c r="Q1860" i="1"/>
  <c r="R1860" i="1"/>
  <c r="S1860" i="1"/>
  <c r="E1857" i="1"/>
  <c r="F1857" i="1"/>
  <c r="G1857" i="1"/>
  <c r="H1857" i="1"/>
  <c r="I1857" i="1"/>
  <c r="J1857" i="1"/>
  <c r="K1857" i="1"/>
  <c r="L1857" i="1"/>
  <c r="M1857" i="1"/>
  <c r="O1857" i="1"/>
  <c r="P1857" i="1"/>
  <c r="Q1857" i="1"/>
  <c r="R1857" i="1"/>
  <c r="S1857" i="1"/>
  <c r="E1689" i="1"/>
  <c r="F1689" i="1"/>
  <c r="G1689" i="1"/>
  <c r="H1689" i="1"/>
  <c r="I1689" i="1"/>
  <c r="J1689" i="1"/>
  <c r="K1689" i="1"/>
  <c r="L1689" i="1"/>
  <c r="M1689" i="1"/>
  <c r="O1689" i="1"/>
  <c r="P1689" i="1"/>
  <c r="Q1689" i="1"/>
  <c r="R1689" i="1"/>
  <c r="S1689" i="1"/>
  <c r="E1669" i="1"/>
  <c r="F1669" i="1"/>
  <c r="G1669" i="1"/>
  <c r="H1669" i="1"/>
  <c r="I1669" i="1"/>
  <c r="J1669" i="1"/>
  <c r="K1669" i="1"/>
  <c r="L1669" i="1"/>
  <c r="M1669" i="1"/>
  <c r="O1669" i="1"/>
  <c r="P1669" i="1"/>
  <c r="Q1669" i="1"/>
  <c r="R1669" i="1"/>
  <c r="S1669" i="1"/>
  <c r="E1663" i="1"/>
  <c r="F1663" i="1"/>
  <c r="G1663" i="1"/>
  <c r="H1663" i="1"/>
  <c r="I1663" i="1"/>
  <c r="J1663" i="1"/>
  <c r="K1663" i="1"/>
  <c r="L1663" i="1"/>
  <c r="M1663" i="1"/>
  <c r="O1663" i="1"/>
  <c r="P1663" i="1"/>
  <c r="Q1663" i="1"/>
  <c r="R1663" i="1"/>
  <c r="S1663" i="1"/>
  <c r="F1646" i="1"/>
  <c r="G1646" i="1"/>
  <c r="H1646" i="1"/>
  <c r="I1646" i="1"/>
  <c r="J1646" i="1"/>
  <c r="K1646" i="1"/>
  <c r="L1646" i="1"/>
  <c r="M1646" i="1"/>
  <c r="O1646" i="1"/>
  <c r="P1646" i="1"/>
  <c r="Q1646" i="1"/>
  <c r="R1646" i="1"/>
  <c r="S1646" i="1"/>
  <c r="E1627" i="1"/>
  <c r="F1627" i="1"/>
  <c r="G1627" i="1"/>
  <c r="H1627" i="1"/>
  <c r="I1627" i="1"/>
  <c r="J1627" i="1"/>
  <c r="K1627" i="1"/>
  <c r="L1627" i="1"/>
  <c r="M1627" i="1"/>
  <c r="O1627" i="1"/>
  <c r="P1627" i="1"/>
  <c r="Q1627" i="1"/>
  <c r="R1627" i="1"/>
  <c r="S1627" i="1"/>
  <c r="E1623" i="1"/>
  <c r="F1623" i="1"/>
  <c r="G1623" i="1"/>
  <c r="H1623" i="1"/>
  <c r="I1623" i="1"/>
  <c r="J1623" i="1"/>
  <c r="K1623" i="1"/>
  <c r="L1623" i="1"/>
  <c r="M1623" i="1"/>
  <c r="O1623" i="1"/>
  <c r="P1623" i="1"/>
  <c r="Q1623" i="1"/>
  <c r="R1623" i="1"/>
  <c r="S1623" i="1"/>
  <c r="E1604" i="1"/>
  <c r="F1604" i="1"/>
  <c r="G1604" i="1"/>
  <c r="H1604" i="1"/>
  <c r="I1604" i="1"/>
  <c r="J1604" i="1"/>
  <c r="K1604" i="1"/>
  <c r="L1604" i="1"/>
  <c r="M1604" i="1"/>
  <c r="O1604" i="1"/>
  <c r="P1604" i="1"/>
  <c r="Q1604" i="1"/>
  <c r="R1604" i="1"/>
  <c r="S1604" i="1"/>
  <c r="E1555" i="1"/>
  <c r="F1555" i="1"/>
  <c r="G1555" i="1"/>
  <c r="H1555" i="1"/>
  <c r="I1555" i="1"/>
  <c r="J1555" i="1"/>
  <c r="K1555" i="1"/>
  <c r="L1555" i="1"/>
  <c r="M1555" i="1"/>
  <c r="O1555" i="1"/>
  <c r="P1555" i="1"/>
  <c r="Q1555" i="1"/>
  <c r="R1555" i="1"/>
  <c r="S1555" i="1"/>
  <c r="E1476" i="1"/>
  <c r="F1476" i="1"/>
  <c r="G1476" i="1"/>
  <c r="H1476" i="1"/>
  <c r="I1476" i="1"/>
  <c r="J1476" i="1"/>
  <c r="K1476" i="1"/>
  <c r="L1476" i="1"/>
  <c r="M1476" i="1"/>
  <c r="O1476" i="1"/>
  <c r="P1476" i="1"/>
  <c r="Q1476" i="1"/>
  <c r="R1476" i="1"/>
  <c r="S1476" i="1"/>
  <c r="E1462" i="1"/>
  <c r="F1462" i="1"/>
  <c r="G1462" i="1"/>
  <c r="H1462" i="1"/>
  <c r="I1462" i="1"/>
  <c r="J1462" i="1"/>
  <c r="K1462" i="1"/>
  <c r="L1462" i="1"/>
  <c r="M1462" i="1"/>
  <c r="O1462" i="1"/>
  <c r="P1462" i="1"/>
  <c r="Q1462" i="1"/>
  <c r="R1462" i="1"/>
  <c r="S1462" i="1"/>
  <c r="E1449" i="1"/>
  <c r="F1449" i="1"/>
  <c r="G1449" i="1"/>
  <c r="H1449" i="1"/>
  <c r="I1449" i="1"/>
  <c r="J1449" i="1"/>
  <c r="K1449" i="1"/>
  <c r="L1449" i="1"/>
  <c r="M1449" i="1"/>
  <c r="O1449" i="1"/>
  <c r="P1449" i="1"/>
  <c r="Q1449" i="1"/>
  <c r="R1449" i="1"/>
  <c r="S1449" i="1"/>
  <c r="L1413" i="1"/>
  <c r="M1413" i="1"/>
  <c r="A1401" i="1"/>
  <c r="C1465" i="1"/>
  <c r="C1933" i="1"/>
  <c r="C1936" i="1"/>
  <c r="C1935" i="1"/>
  <c r="C1934" i="1"/>
  <c r="C1932" i="1"/>
  <c r="C1931" i="1"/>
  <c r="C1930" i="1"/>
  <c r="C1929" i="1"/>
  <c r="C1928" i="1"/>
  <c r="C1927" i="1"/>
  <c r="C1926" i="1"/>
  <c r="C1925" i="1"/>
  <c r="C1924" i="1"/>
  <c r="C1923" i="1"/>
  <c r="C1921" i="1"/>
  <c r="C1920" i="1"/>
  <c r="C1922" i="1"/>
  <c r="C1918" i="1"/>
  <c r="C1917" i="1"/>
  <c r="C1919" i="1"/>
  <c r="C1916" i="1"/>
  <c r="C1915" i="1"/>
  <c r="C1914" i="1"/>
  <c r="C1913" i="1"/>
  <c r="C1912" i="1"/>
  <c r="C1911" i="1"/>
  <c r="C1910" i="1"/>
  <c r="C1909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0" i="1"/>
  <c r="C1891" i="1"/>
  <c r="C1889" i="1"/>
  <c r="C1888" i="1"/>
  <c r="C1886" i="1"/>
  <c r="C1887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59" i="1"/>
  <c r="C1855" i="1"/>
  <c r="C1854" i="1"/>
  <c r="C1853" i="1"/>
  <c r="C1852" i="1"/>
  <c r="C1851" i="1"/>
  <c r="C1850" i="1"/>
  <c r="C1848" i="1"/>
  <c r="C1849" i="1"/>
  <c r="C1847" i="1"/>
  <c r="C1835" i="1"/>
  <c r="C1834" i="1"/>
  <c r="C1833" i="1"/>
  <c r="C1836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8" i="1"/>
  <c r="C1817" i="1"/>
  <c r="C1816" i="1"/>
  <c r="C1815" i="1"/>
  <c r="C1814" i="1"/>
  <c r="C1813" i="1"/>
  <c r="C1819" i="1"/>
  <c r="C1812" i="1"/>
  <c r="C1856" i="1"/>
  <c r="C1845" i="1"/>
  <c r="C1846" i="1"/>
  <c r="C1844" i="1"/>
  <c r="C1843" i="1"/>
  <c r="C1842" i="1"/>
  <c r="C1841" i="1"/>
  <c r="C1840" i="1"/>
  <c r="C1839" i="1"/>
  <c r="C1838" i="1"/>
  <c r="C1837" i="1"/>
  <c r="C1806" i="1"/>
  <c r="C1800" i="1"/>
  <c r="C1799" i="1"/>
  <c r="C1804" i="1"/>
  <c r="C1803" i="1"/>
  <c r="C1792" i="1"/>
  <c r="C1788" i="1"/>
  <c r="C1782" i="1"/>
  <c r="C1781" i="1"/>
  <c r="C1776" i="1"/>
  <c r="C1774" i="1"/>
  <c r="C1777" i="1"/>
  <c r="C1773" i="1"/>
  <c r="C1771" i="1"/>
  <c r="C1772" i="1"/>
  <c r="C1770" i="1"/>
  <c r="C1768" i="1"/>
  <c r="C1767" i="1"/>
  <c r="C1761" i="1"/>
  <c r="C1760" i="1"/>
  <c r="C1759" i="1"/>
  <c r="C1758" i="1"/>
  <c r="C1757" i="1"/>
  <c r="C1752" i="1"/>
  <c r="C1749" i="1"/>
  <c r="C1748" i="1"/>
  <c r="C1742" i="1"/>
  <c r="C1740" i="1"/>
  <c r="C1739" i="1"/>
  <c r="C1744" i="1"/>
  <c r="C1733" i="1"/>
  <c r="C1729" i="1"/>
  <c r="C1732" i="1"/>
  <c r="C1731" i="1"/>
  <c r="C1730" i="1"/>
  <c r="C1728" i="1"/>
  <c r="C1727" i="1"/>
  <c r="C1726" i="1"/>
  <c r="C1723" i="1"/>
  <c r="C1722" i="1"/>
  <c r="C1720" i="1"/>
  <c r="C1718" i="1"/>
  <c r="C1716" i="1"/>
  <c r="C1713" i="1"/>
  <c r="C1715" i="1"/>
  <c r="C1707" i="1"/>
  <c r="C1706" i="1"/>
  <c r="C1705" i="1"/>
  <c r="C1704" i="1"/>
  <c r="C1702" i="1"/>
  <c r="C1701" i="1"/>
  <c r="C1700" i="1"/>
  <c r="C1680" i="1"/>
  <c r="C1679" i="1"/>
  <c r="C1678" i="1"/>
  <c r="C1677" i="1"/>
  <c r="C1676" i="1"/>
  <c r="C1675" i="1"/>
  <c r="C1674" i="1"/>
  <c r="C1673" i="1"/>
  <c r="C1672" i="1"/>
  <c r="C1671" i="1"/>
  <c r="C1686" i="1"/>
  <c r="C1685" i="1"/>
  <c r="C1684" i="1"/>
  <c r="C1683" i="1"/>
  <c r="C1682" i="1"/>
  <c r="C1681" i="1"/>
  <c r="C1687" i="1"/>
  <c r="C1688" i="1"/>
  <c r="C1668" i="1"/>
  <c r="C1667" i="1"/>
  <c r="C1666" i="1"/>
  <c r="C1665" i="1"/>
  <c r="C1656" i="1"/>
  <c r="C1655" i="1"/>
  <c r="C1654" i="1"/>
  <c r="C1653" i="1"/>
  <c r="C1652" i="1"/>
  <c r="C1651" i="1"/>
  <c r="C1650" i="1"/>
  <c r="C1649" i="1"/>
  <c r="C1648" i="1"/>
  <c r="C1662" i="1"/>
  <c r="C1661" i="1"/>
  <c r="C1660" i="1"/>
  <c r="C1659" i="1"/>
  <c r="C1658" i="1"/>
  <c r="C1657" i="1"/>
  <c r="C1644" i="1"/>
  <c r="C1645" i="1"/>
  <c r="C1643" i="1"/>
  <c r="C1642" i="1"/>
  <c r="C1641" i="1"/>
  <c r="C1640" i="1"/>
  <c r="C1636" i="1"/>
  <c r="C1635" i="1"/>
  <c r="C1639" i="1"/>
  <c r="C1638" i="1"/>
  <c r="C1637" i="1"/>
  <c r="C1631" i="1"/>
  <c r="C1634" i="1"/>
  <c r="C1633" i="1"/>
  <c r="C1632" i="1"/>
  <c r="C1630" i="1"/>
  <c r="C1626" i="1"/>
  <c r="C1625" i="1"/>
  <c r="C1622" i="1"/>
  <c r="C1621" i="1"/>
  <c r="C1620" i="1"/>
  <c r="C1619" i="1"/>
  <c r="C1618" i="1"/>
  <c r="C1616" i="1"/>
  <c r="C1614" i="1"/>
  <c r="C1613" i="1"/>
  <c r="C1612" i="1"/>
  <c r="C1611" i="1"/>
  <c r="C1610" i="1"/>
  <c r="C1609" i="1"/>
  <c r="C1615" i="1"/>
  <c r="C1608" i="1"/>
  <c r="C1607" i="1"/>
  <c r="C1606" i="1"/>
  <c r="C1603" i="1"/>
  <c r="C1601" i="1"/>
  <c r="C1602" i="1"/>
  <c r="C1600" i="1"/>
  <c r="C1599" i="1"/>
  <c r="C1598" i="1"/>
  <c r="C1597" i="1"/>
  <c r="C1594" i="1"/>
  <c r="C1596" i="1"/>
  <c r="C1595" i="1"/>
  <c r="C1593" i="1"/>
  <c r="C1592" i="1"/>
  <c r="C1589" i="1"/>
  <c r="C1575" i="1"/>
  <c r="C1572" i="1"/>
  <c r="C1566" i="1"/>
  <c r="C1565" i="1"/>
  <c r="C1564" i="1"/>
  <c r="C1559" i="1"/>
  <c r="C1558" i="1"/>
  <c r="C1544" i="1"/>
  <c r="C1542" i="1"/>
  <c r="C1541" i="1"/>
  <c r="C1540" i="1"/>
  <c r="C1539" i="1"/>
  <c r="C1543" i="1"/>
  <c r="C1538" i="1"/>
  <c r="C1537" i="1"/>
  <c r="C1536" i="1"/>
  <c r="C1535" i="1"/>
  <c r="C1554" i="1"/>
  <c r="C1553" i="1"/>
  <c r="C1551" i="1"/>
  <c r="C1550" i="1"/>
  <c r="C1552" i="1"/>
  <c r="C1549" i="1"/>
  <c r="C1547" i="1"/>
  <c r="C1546" i="1"/>
  <c r="C1548" i="1"/>
  <c r="C1545" i="1"/>
  <c r="C1534" i="1"/>
  <c r="C1531" i="1"/>
  <c r="C1529" i="1"/>
  <c r="C1524" i="1"/>
  <c r="C1521" i="1"/>
  <c r="C1519" i="1"/>
  <c r="C1517" i="1"/>
  <c r="C1516" i="1"/>
  <c r="C1514" i="1"/>
  <c r="C1512" i="1"/>
  <c r="C1513" i="1"/>
  <c r="C1511" i="1"/>
  <c r="C1510" i="1"/>
  <c r="C1509" i="1"/>
  <c r="C1500" i="1"/>
  <c r="C1499" i="1"/>
  <c r="C1498" i="1"/>
  <c r="C1502" i="1"/>
  <c r="C1489" i="1"/>
  <c r="C1487" i="1"/>
  <c r="C1484" i="1"/>
  <c r="C1483" i="1"/>
  <c r="C1497" i="1"/>
  <c r="C1496" i="1"/>
  <c r="C1495" i="1"/>
  <c r="C1485" i="1"/>
  <c r="C1507" i="1"/>
  <c r="C1506" i="1"/>
  <c r="C1508" i="1"/>
  <c r="C1480" i="1"/>
  <c r="C1479" i="1"/>
  <c r="C1461" i="1"/>
  <c r="C1460" i="1"/>
  <c r="C1459" i="1"/>
  <c r="C1458" i="1"/>
  <c r="C1457" i="1"/>
  <c r="C1456" i="1"/>
  <c r="C1455" i="1"/>
  <c r="C1454" i="1"/>
  <c r="C1453" i="1"/>
  <c r="C1452" i="1"/>
  <c r="C1451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1" i="1"/>
  <c r="C1410" i="1"/>
  <c r="C1409" i="1"/>
  <c r="C1408" i="1"/>
  <c r="C1407" i="1"/>
  <c r="C1406" i="1"/>
  <c r="C1405" i="1"/>
  <c r="C1404" i="1"/>
  <c r="C1403" i="1"/>
  <c r="E1399" i="1"/>
  <c r="F1399" i="1"/>
  <c r="G1399" i="1"/>
  <c r="H1399" i="1"/>
  <c r="I1399" i="1"/>
  <c r="J1399" i="1"/>
  <c r="K1399" i="1"/>
  <c r="L1399" i="1"/>
  <c r="M1399" i="1"/>
  <c r="O1399" i="1"/>
  <c r="P1399" i="1"/>
  <c r="Q1399" i="1"/>
  <c r="R1399" i="1"/>
  <c r="S1399" i="1"/>
  <c r="E1379" i="1"/>
  <c r="F1379" i="1"/>
  <c r="G1379" i="1"/>
  <c r="H1379" i="1"/>
  <c r="I1379" i="1"/>
  <c r="J1379" i="1"/>
  <c r="K1379" i="1"/>
  <c r="L1379" i="1"/>
  <c r="M1379" i="1"/>
  <c r="O1379" i="1"/>
  <c r="P1379" i="1"/>
  <c r="Q1379" i="1"/>
  <c r="R1379" i="1"/>
  <c r="S1379" i="1"/>
  <c r="E1358" i="1"/>
  <c r="F1358" i="1"/>
  <c r="G1358" i="1"/>
  <c r="H1358" i="1"/>
  <c r="I1358" i="1"/>
  <c r="J1358" i="1"/>
  <c r="K1358" i="1"/>
  <c r="L1358" i="1"/>
  <c r="M1358" i="1"/>
  <c r="O1358" i="1"/>
  <c r="P1358" i="1"/>
  <c r="Q1358" i="1"/>
  <c r="R1358" i="1"/>
  <c r="S1358" i="1"/>
  <c r="E1315" i="1"/>
  <c r="F1315" i="1"/>
  <c r="G1315" i="1"/>
  <c r="H1315" i="1"/>
  <c r="I1315" i="1"/>
  <c r="J1315" i="1"/>
  <c r="K1315" i="1"/>
  <c r="L1315" i="1"/>
  <c r="M1315" i="1"/>
  <c r="O1315" i="1"/>
  <c r="P1315" i="1"/>
  <c r="Q1315" i="1"/>
  <c r="R1315" i="1"/>
  <c r="S1315" i="1"/>
  <c r="E1270" i="1"/>
  <c r="F1270" i="1"/>
  <c r="G1270" i="1"/>
  <c r="H1270" i="1"/>
  <c r="I1270" i="1"/>
  <c r="J1270" i="1"/>
  <c r="K1270" i="1"/>
  <c r="L1270" i="1"/>
  <c r="M1270" i="1"/>
  <c r="O1270" i="1"/>
  <c r="P1270" i="1"/>
  <c r="Q1270" i="1"/>
  <c r="R1270" i="1"/>
  <c r="S1270" i="1"/>
  <c r="A1041" i="1"/>
  <c r="C1413" i="1" l="1"/>
  <c r="Q1401" i="1"/>
  <c r="H1401" i="1"/>
  <c r="P1401" i="1"/>
  <c r="K1401" i="1"/>
  <c r="G1401" i="1"/>
  <c r="L1401" i="1"/>
  <c r="S1401" i="1"/>
  <c r="O1401" i="1"/>
  <c r="J1401" i="1"/>
  <c r="F1401" i="1"/>
  <c r="R1401" i="1"/>
  <c r="M1401" i="1"/>
  <c r="I1401" i="1"/>
  <c r="C1462" i="1"/>
  <c r="C1449" i="1"/>
  <c r="C1604" i="1"/>
  <c r="C1627" i="1"/>
  <c r="C1669" i="1"/>
  <c r="C1857" i="1"/>
  <c r="C1860" i="1"/>
  <c r="C1907" i="1"/>
  <c r="C1555" i="1"/>
  <c r="C1689" i="1"/>
  <c r="C1937" i="1"/>
  <c r="D1449" i="1"/>
  <c r="D1462" i="1"/>
  <c r="D1555" i="1"/>
  <c r="D1604" i="1"/>
  <c r="D1627" i="1"/>
  <c r="D1646" i="1"/>
  <c r="D1669" i="1"/>
  <c r="D1689" i="1"/>
  <c r="D1857" i="1"/>
  <c r="D1860" i="1"/>
  <c r="D1907" i="1"/>
  <c r="D1937" i="1"/>
  <c r="G1041" i="1"/>
  <c r="R1041" i="1"/>
  <c r="M1041" i="1"/>
  <c r="I1041" i="1"/>
  <c r="Q1041" i="1"/>
  <c r="L1041" i="1"/>
  <c r="H1041" i="1"/>
  <c r="P1041" i="1"/>
  <c r="K1041" i="1"/>
  <c r="S1041" i="1"/>
  <c r="O1041" i="1"/>
  <c r="J1041" i="1"/>
  <c r="F1041" i="1"/>
  <c r="C737" i="1"/>
  <c r="C1398" i="1" l="1"/>
  <c r="C1397" i="1"/>
  <c r="C1396" i="1"/>
  <c r="C1395" i="1"/>
  <c r="C1394" i="1"/>
  <c r="C1393" i="1"/>
  <c r="C1392" i="1"/>
  <c r="C1389" i="1"/>
  <c r="C1388" i="1"/>
  <c r="C1387" i="1"/>
  <c r="C1385" i="1"/>
  <c r="C1386" i="1"/>
  <c r="C1384" i="1"/>
  <c r="C1383" i="1"/>
  <c r="C1374" i="1"/>
  <c r="C1372" i="1"/>
  <c r="C1371" i="1"/>
  <c r="C1370" i="1"/>
  <c r="C1369" i="1"/>
  <c r="C1378" i="1"/>
  <c r="C1377" i="1"/>
  <c r="C1376" i="1"/>
  <c r="C1375" i="1"/>
  <c r="C1373" i="1"/>
  <c r="C1362" i="1"/>
  <c r="C1368" i="1"/>
  <c r="C1367" i="1"/>
  <c r="C1366" i="1"/>
  <c r="C1365" i="1"/>
  <c r="C1364" i="1"/>
  <c r="C1363" i="1"/>
  <c r="C1361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1" i="1"/>
  <c r="C1343" i="1"/>
  <c r="C1342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0" i="1"/>
  <c r="C1319" i="1"/>
  <c r="C1318" i="1"/>
  <c r="C1321" i="1"/>
  <c r="C1317" i="1"/>
  <c r="C1357" i="1"/>
  <c r="C1356" i="1"/>
  <c r="C1340" i="1"/>
  <c r="C1339" i="1"/>
  <c r="C1338" i="1"/>
  <c r="C1337" i="1"/>
  <c r="C1336" i="1"/>
  <c r="C1335" i="1"/>
  <c r="C1314" i="1"/>
  <c r="C1808" i="1"/>
  <c r="C1807" i="1"/>
  <c r="C1313" i="1"/>
  <c r="C1801" i="1"/>
  <c r="C1798" i="1"/>
  <c r="C1805" i="1"/>
  <c r="C1802" i="1"/>
  <c r="C1312" i="1"/>
  <c r="C1797" i="1"/>
  <c r="C1796" i="1"/>
  <c r="C1795" i="1"/>
  <c r="C1794" i="1"/>
  <c r="C1793" i="1"/>
  <c r="C1791" i="1"/>
  <c r="C1790" i="1"/>
  <c r="C1789" i="1"/>
  <c r="C1787" i="1"/>
  <c r="C1786" i="1"/>
  <c r="C1785" i="1"/>
  <c r="C1311" i="1"/>
  <c r="C1310" i="1"/>
  <c r="C1309" i="1"/>
  <c r="C1784" i="1"/>
  <c r="C1308" i="1"/>
  <c r="C1307" i="1"/>
  <c r="C1783" i="1"/>
  <c r="C1306" i="1"/>
  <c r="C1779" i="1"/>
  <c r="C1780" i="1"/>
  <c r="C1305" i="1"/>
  <c r="C1303" i="1"/>
  <c r="C1775" i="1"/>
  <c r="C1302" i="1"/>
  <c r="C1301" i="1"/>
  <c r="C1300" i="1"/>
  <c r="C1304" i="1"/>
  <c r="C1778" i="1"/>
  <c r="C1299" i="1"/>
  <c r="C1298" i="1"/>
  <c r="C1297" i="1"/>
  <c r="C1769" i="1"/>
  <c r="C1766" i="1"/>
  <c r="C1765" i="1"/>
  <c r="C1764" i="1"/>
  <c r="C1763" i="1"/>
  <c r="C1762" i="1"/>
  <c r="C1296" i="1"/>
  <c r="C1295" i="1"/>
  <c r="C1294" i="1"/>
  <c r="C1293" i="1"/>
  <c r="C1756" i="1"/>
  <c r="C1755" i="1"/>
  <c r="C1292" i="1"/>
  <c r="C1291" i="1"/>
  <c r="C1290" i="1"/>
  <c r="C1754" i="1"/>
  <c r="C1751" i="1"/>
  <c r="C1750" i="1"/>
  <c r="C1741" i="1"/>
  <c r="C1287" i="1"/>
  <c r="C1747" i="1"/>
  <c r="C1746" i="1"/>
  <c r="C1289" i="1"/>
  <c r="C1745" i="1"/>
  <c r="C1743" i="1"/>
  <c r="C1288" i="1"/>
  <c r="C1738" i="1"/>
  <c r="C1737" i="1"/>
  <c r="C1736" i="1"/>
  <c r="C1286" i="1"/>
  <c r="C1285" i="1"/>
  <c r="C1735" i="1"/>
  <c r="C1284" i="1"/>
  <c r="C1734" i="1"/>
  <c r="C1282" i="1"/>
  <c r="C1725" i="1"/>
  <c r="C1724" i="1"/>
  <c r="C1280" i="1"/>
  <c r="C1281" i="1"/>
  <c r="C1721" i="1"/>
  <c r="C1279" i="1"/>
  <c r="C1719" i="1"/>
  <c r="C1717" i="1"/>
  <c r="C1714" i="1"/>
  <c r="C1277" i="1"/>
  <c r="C1712" i="1"/>
  <c r="C1278" i="1"/>
  <c r="C1711" i="1"/>
  <c r="C1710" i="1"/>
  <c r="C1276" i="1"/>
  <c r="C1709" i="1"/>
  <c r="C1275" i="1"/>
  <c r="C1708" i="1"/>
  <c r="C1274" i="1"/>
  <c r="C1703" i="1"/>
  <c r="C1697" i="1"/>
  <c r="C1696" i="1"/>
  <c r="C1695" i="1"/>
  <c r="C1272" i="1"/>
  <c r="C1694" i="1"/>
  <c r="C1693" i="1"/>
  <c r="C1692" i="1"/>
  <c r="C1691" i="1"/>
  <c r="C1698" i="1"/>
  <c r="C1269" i="1"/>
  <c r="C1268" i="1"/>
  <c r="C1267" i="1"/>
  <c r="C1266" i="1"/>
  <c r="C1265" i="1"/>
  <c r="C1264" i="1"/>
  <c r="C1588" i="1"/>
  <c r="C1587" i="1"/>
  <c r="C1586" i="1"/>
  <c r="C1585" i="1"/>
  <c r="C1584" i="1"/>
  <c r="C1583" i="1"/>
  <c r="C1581" i="1"/>
  <c r="C1580" i="1"/>
  <c r="C1579" i="1"/>
  <c r="C1578" i="1"/>
  <c r="C1577" i="1"/>
  <c r="C1576" i="1"/>
  <c r="C1582" i="1"/>
  <c r="C1574" i="1"/>
  <c r="C1573" i="1"/>
  <c r="C1569" i="1"/>
  <c r="C1568" i="1"/>
  <c r="C1567" i="1"/>
  <c r="C1561" i="1"/>
  <c r="C1560" i="1"/>
  <c r="C1563" i="1"/>
  <c r="C1530" i="1"/>
  <c r="C1523" i="1"/>
  <c r="C1522" i="1"/>
  <c r="C1520" i="1"/>
  <c r="C1526" i="1"/>
  <c r="C1525" i="1"/>
  <c r="C1527" i="1"/>
  <c r="C1518" i="1"/>
  <c r="C1515" i="1"/>
  <c r="C1505" i="1"/>
  <c r="C1504" i="1"/>
  <c r="C1501" i="1"/>
  <c r="C1490" i="1"/>
  <c r="C1486" i="1"/>
  <c r="C1494" i="1"/>
  <c r="C1493" i="1"/>
  <c r="C1492" i="1"/>
  <c r="C1475" i="1"/>
  <c r="C1474" i="1"/>
  <c r="C1473" i="1"/>
  <c r="C1472" i="1"/>
  <c r="C1471" i="1"/>
  <c r="C1470" i="1"/>
  <c r="C1469" i="1"/>
  <c r="C1468" i="1"/>
  <c r="C1467" i="1"/>
  <c r="C1466" i="1"/>
  <c r="D1590" i="1" l="1"/>
  <c r="C1562" i="1"/>
  <c r="C1699" i="1"/>
  <c r="C1617" i="1"/>
  <c r="C1623" i="1" s="1"/>
  <c r="D1623" i="1"/>
  <c r="C1503" i="1"/>
  <c r="C1464" i="1"/>
  <c r="D1476" i="1"/>
  <c r="C1270" i="1"/>
  <c r="D1270" i="1"/>
  <c r="C1360" i="1"/>
  <c r="C1379" i="1" s="1"/>
  <c r="D1379" i="1"/>
  <c r="C1382" i="1"/>
  <c r="C1399" i="1"/>
  <c r="C1557" i="1"/>
  <c r="D1399" i="1"/>
  <c r="C1273" i="1"/>
  <c r="C1315" i="1" s="1"/>
  <c r="D1315" i="1"/>
  <c r="C1491" i="1"/>
  <c r="C1334" i="1"/>
  <c r="C1358" i="1" s="1"/>
  <c r="D1358" i="1"/>
  <c r="C1390" i="1" l="1"/>
  <c r="C1476" i="1"/>
  <c r="C1590" i="1"/>
  <c r="D1041" i="1"/>
  <c r="A11" i="1"/>
  <c r="A9" i="1" s="1"/>
  <c r="D1039" i="1"/>
  <c r="E1039" i="1"/>
  <c r="F1039" i="1"/>
  <c r="G1039" i="1"/>
  <c r="H1039" i="1"/>
  <c r="I1039" i="1"/>
  <c r="J1039" i="1"/>
  <c r="K1039" i="1"/>
  <c r="L1039" i="1"/>
  <c r="M1039" i="1"/>
  <c r="O1039" i="1"/>
  <c r="P1039" i="1"/>
  <c r="Q1039" i="1"/>
  <c r="R1039" i="1"/>
  <c r="S1039" i="1"/>
  <c r="D1001" i="1"/>
  <c r="E1001" i="1"/>
  <c r="F1001" i="1"/>
  <c r="G1001" i="1"/>
  <c r="H1001" i="1"/>
  <c r="I1001" i="1"/>
  <c r="J1001" i="1"/>
  <c r="K1001" i="1"/>
  <c r="L1001" i="1"/>
  <c r="M1001" i="1"/>
  <c r="O1001" i="1"/>
  <c r="P1001" i="1"/>
  <c r="Q1001" i="1"/>
  <c r="R1001" i="1"/>
  <c r="S1001" i="1"/>
  <c r="D945" i="1"/>
  <c r="E945" i="1"/>
  <c r="F945" i="1"/>
  <c r="G945" i="1"/>
  <c r="H945" i="1"/>
  <c r="I945" i="1"/>
  <c r="J945" i="1"/>
  <c r="K945" i="1"/>
  <c r="L945" i="1"/>
  <c r="M945" i="1"/>
  <c r="O945" i="1"/>
  <c r="P945" i="1"/>
  <c r="Q945" i="1"/>
  <c r="R945" i="1"/>
  <c r="S945" i="1"/>
  <c r="D922" i="1"/>
  <c r="E922" i="1"/>
  <c r="F922" i="1"/>
  <c r="G922" i="1"/>
  <c r="H922" i="1"/>
  <c r="I922" i="1"/>
  <c r="J922" i="1"/>
  <c r="K922" i="1"/>
  <c r="L922" i="1"/>
  <c r="M922" i="1"/>
  <c r="O922" i="1"/>
  <c r="P922" i="1"/>
  <c r="Q922" i="1"/>
  <c r="R922" i="1"/>
  <c r="S922" i="1"/>
  <c r="D593" i="1"/>
  <c r="E593" i="1"/>
  <c r="F593" i="1"/>
  <c r="G593" i="1"/>
  <c r="H593" i="1"/>
  <c r="I593" i="1"/>
  <c r="J593" i="1"/>
  <c r="K593" i="1"/>
  <c r="L593" i="1"/>
  <c r="M593" i="1"/>
  <c r="O593" i="1"/>
  <c r="P593" i="1"/>
  <c r="Q593" i="1"/>
  <c r="R593" i="1"/>
  <c r="S593" i="1"/>
  <c r="D560" i="1"/>
  <c r="E560" i="1"/>
  <c r="F560" i="1"/>
  <c r="G560" i="1"/>
  <c r="H560" i="1"/>
  <c r="I560" i="1"/>
  <c r="J560" i="1"/>
  <c r="K560" i="1"/>
  <c r="L560" i="1"/>
  <c r="M560" i="1"/>
  <c r="O560" i="1"/>
  <c r="P560" i="1"/>
  <c r="Q560" i="1"/>
  <c r="R560" i="1"/>
  <c r="S560" i="1"/>
  <c r="E537" i="1"/>
  <c r="F537" i="1"/>
  <c r="G537" i="1"/>
  <c r="H537" i="1"/>
  <c r="I537" i="1"/>
  <c r="J537" i="1"/>
  <c r="K537" i="1"/>
  <c r="L537" i="1"/>
  <c r="M537" i="1"/>
  <c r="O537" i="1"/>
  <c r="P537" i="1"/>
  <c r="Q537" i="1"/>
  <c r="R537" i="1"/>
  <c r="S537" i="1"/>
  <c r="D510" i="1"/>
  <c r="E510" i="1"/>
  <c r="F510" i="1"/>
  <c r="G510" i="1"/>
  <c r="H510" i="1"/>
  <c r="I510" i="1"/>
  <c r="J510" i="1"/>
  <c r="K510" i="1"/>
  <c r="L510" i="1"/>
  <c r="M510" i="1"/>
  <c r="O510" i="1"/>
  <c r="P510" i="1"/>
  <c r="Q510" i="1"/>
  <c r="R510" i="1"/>
  <c r="S510" i="1"/>
  <c r="D487" i="1"/>
  <c r="E487" i="1"/>
  <c r="F487" i="1"/>
  <c r="G487" i="1"/>
  <c r="H487" i="1"/>
  <c r="I487" i="1"/>
  <c r="J487" i="1"/>
  <c r="K487" i="1"/>
  <c r="L487" i="1"/>
  <c r="M487" i="1"/>
  <c r="O487" i="1"/>
  <c r="P487" i="1"/>
  <c r="Q487" i="1"/>
  <c r="R487" i="1"/>
  <c r="S487" i="1"/>
  <c r="D473" i="1"/>
  <c r="E473" i="1"/>
  <c r="F473" i="1"/>
  <c r="G473" i="1"/>
  <c r="H473" i="1"/>
  <c r="I473" i="1"/>
  <c r="J473" i="1"/>
  <c r="K473" i="1"/>
  <c r="L473" i="1"/>
  <c r="M473" i="1"/>
  <c r="O473" i="1"/>
  <c r="P473" i="1"/>
  <c r="Q473" i="1"/>
  <c r="R473" i="1"/>
  <c r="S473" i="1"/>
  <c r="E409" i="1"/>
  <c r="F409" i="1"/>
  <c r="G409" i="1"/>
  <c r="H409" i="1"/>
  <c r="J409" i="1"/>
  <c r="K409" i="1"/>
  <c r="L409" i="1"/>
  <c r="M409" i="1"/>
  <c r="O409" i="1"/>
  <c r="P409" i="1"/>
  <c r="Q409" i="1"/>
  <c r="R409" i="1"/>
  <c r="S409" i="1"/>
  <c r="D299" i="1"/>
  <c r="E299" i="1"/>
  <c r="F299" i="1"/>
  <c r="G299" i="1"/>
  <c r="H299" i="1"/>
  <c r="I299" i="1"/>
  <c r="J299" i="1"/>
  <c r="K299" i="1"/>
  <c r="L299" i="1"/>
  <c r="M299" i="1"/>
  <c r="O299" i="1"/>
  <c r="P299" i="1"/>
  <c r="Q299" i="1"/>
  <c r="R299" i="1"/>
  <c r="S299" i="1"/>
  <c r="C122" i="1"/>
  <c r="C123" i="1"/>
  <c r="D101" i="1"/>
  <c r="E101" i="1"/>
  <c r="F101" i="1"/>
  <c r="G101" i="1"/>
  <c r="H101" i="1"/>
  <c r="I101" i="1"/>
  <c r="J101" i="1"/>
  <c r="K101" i="1"/>
  <c r="L101" i="1"/>
  <c r="M101" i="1"/>
  <c r="O101" i="1"/>
  <c r="P101" i="1"/>
  <c r="Q101" i="1"/>
  <c r="R101" i="1"/>
  <c r="S101" i="1"/>
  <c r="E85" i="1"/>
  <c r="F85" i="1"/>
  <c r="G85" i="1"/>
  <c r="H85" i="1"/>
  <c r="I85" i="1"/>
  <c r="J85" i="1"/>
  <c r="K85" i="1"/>
  <c r="L85" i="1"/>
  <c r="M85" i="1"/>
  <c r="O85" i="1"/>
  <c r="P85" i="1"/>
  <c r="Q85" i="1"/>
  <c r="R85" i="1"/>
  <c r="S85" i="1"/>
  <c r="D28" i="1"/>
  <c r="E28" i="1"/>
  <c r="F28" i="1"/>
  <c r="G28" i="1"/>
  <c r="H28" i="1"/>
  <c r="I28" i="1"/>
  <c r="J28" i="1"/>
  <c r="K28" i="1"/>
  <c r="L28" i="1"/>
  <c r="M28" i="1"/>
  <c r="O28" i="1"/>
  <c r="P28" i="1"/>
  <c r="Q28" i="1"/>
  <c r="R28" i="1"/>
  <c r="S28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7" i="1"/>
  <c r="C1006" i="1"/>
  <c r="C1004" i="1"/>
  <c r="C1003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3" i="1"/>
  <c r="C984" i="1"/>
  <c r="C982" i="1"/>
  <c r="C981" i="1"/>
  <c r="C978" i="1"/>
  <c r="C979" i="1"/>
  <c r="C977" i="1"/>
  <c r="C976" i="1"/>
  <c r="C975" i="1"/>
  <c r="C974" i="1"/>
  <c r="C973" i="1"/>
  <c r="C967" i="1"/>
  <c r="C972" i="1"/>
  <c r="C971" i="1"/>
  <c r="C970" i="1"/>
  <c r="C969" i="1"/>
  <c r="C966" i="1"/>
  <c r="C965" i="1"/>
  <c r="C964" i="1"/>
  <c r="C963" i="1"/>
  <c r="C962" i="1"/>
  <c r="C960" i="1"/>
  <c r="C961" i="1"/>
  <c r="C959" i="1"/>
  <c r="C958" i="1"/>
  <c r="C957" i="1"/>
  <c r="C956" i="1"/>
  <c r="C955" i="1"/>
  <c r="C954" i="1"/>
  <c r="C953" i="1"/>
  <c r="C952" i="1"/>
  <c r="C951" i="1"/>
  <c r="C950" i="1"/>
  <c r="C948" i="1"/>
  <c r="C947" i="1"/>
  <c r="C939" i="1"/>
  <c r="C937" i="1"/>
  <c r="C936" i="1"/>
  <c r="C935" i="1"/>
  <c r="C934" i="1"/>
  <c r="C943" i="1"/>
  <c r="C942" i="1"/>
  <c r="C941" i="1"/>
  <c r="C940" i="1"/>
  <c r="C938" i="1"/>
  <c r="C927" i="1"/>
  <c r="C926" i="1"/>
  <c r="C933" i="1"/>
  <c r="C932" i="1"/>
  <c r="C931" i="1"/>
  <c r="C930" i="1"/>
  <c r="C929" i="1"/>
  <c r="C928" i="1"/>
  <c r="C925" i="1"/>
  <c r="C924" i="1"/>
  <c r="C918" i="1"/>
  <c r="C917" i="1"/>
  <c r="C916" i="1"/>
  <c r="C915" i="1"/>
  <c r="C912" i="1"/>
  <c r="C910" i="1"/>
  <c r="C908" i="1"/>
  <c r="C907" i="1"/>
  <c r="C904" i="1"/>
  <c r="C903" i="1"/>
  <c r="C902" i="1"/>
  <c r="C900" i="1"/>
  <c r="C899" i="1"/>
  <c r="C898" i="1"/>
  <c r="C897" i="1"/>
  <c r="C896" i="1"/>
  <c r="C901" i="1"/>
  <c r="C895" i="1"/>
  <c r="C892" i="1"/>
  <c r="C894" i="1"/>
  <c r="C893" i="1"/>
  <c r="C891" i="1"/>
  <c r="C869" i="1"/>
  <c r="C868" i="1"/>
  <c r="C867" i="1"/>
  <c r="C871" i="1"/>
  <c r="C870" i="1"/>
  <c r="C866" i="1"/>
  <c r="C865" i="1"/>
  <c r="C864" i="1"/>
  <c r="C863" i="1"/>
  <c r="C862" i="1"/>
  <c r="C861" i="1"/>
  <c r="C860" i="1"/>
  <c r="C853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3" i="1"/>
  <c r="C832" i="1"/>
  <c r="C831" i="1"/>
  <c r="C830" i="1"/>
  <c r="C829" i="1"/>
  <c r="C828" i="1"/>
  <c r="C834" i="1"/>
  <c r="C835" i="1"/>
  <c r="C825" i="1"/>
  <c r="C823" i="1"/>
  <c r="C822" i="1"/>
  <c r="C821" i="1"/>
  <c r="C827" i="1"/>
  <c r="C819" i="1"/>
  <c r="C921" i="1"/>
  <c r="C920" i="1"/>
  <c r="C919" i="1"/>
  <c r="C890" i="1"/>
  <c r="C889" i="1"/>
  <c r="C887" i="1"/>
  <c r="C885" i="1"/>
  <c r="C884" i="1"/>
  <c r="C888" i="1"/>
  <c r="C883" i="1"/>
  <c r="C882" i="1"/>
  <c r="C881" i="1"/>
  <c r="C879" i="1"/>
  <c r="C878" i="1"/>
  <c r="C877" i="1"/>
  <c r="C876" i="1"/>
  <c r="C875" i="1"/>
  <c r="C874" i="1"/>
  <c r="C873" i="1"/>
  <c r="C872" i="1"/>
  <c r="C816" i="1"/>
  <c r="C815" i="1"/>
  <c r="C814" i="1"/>
  <c r="C812" i="1"/>
  <c r="C806" i="1"/>
  <c r="C805" i="1"/>
  <c r="C804" i="1"/>
  <c r="C803" i="1"/>
  <c r="C810" i="1"/>
  <c r="C809" i="1"/>
  <c r="C808" i="1"/>
  <c r="C807" i="1"/>
  <c r="C801" i="1"/>
  <c r="C799" i="1"/>
  <c r="C797" i="1"/>
  <c r="C796" i="1"/>
  <c r="C795" i="1"/>
  <c r="C790" i="1"/>
  <c r="C789" i="1"/>
  <c r="C788" i="1"/>
  <c r="C780" i="1"/>
  <c r="C779" i="1"/>
  <c r="C777" i="1"/>
  <c r="C772" i="1"/>
  <c r="C771" i="1"/>
  <c r="C787" i="1"/>
  <c r="C785" i="1"/>
  <c r="C784" i="1"/>
  <c r="C769" i="1"/>
  <c r="C765" i="1"/>
  <c r="C764" i="1"/>
  <c r="C762" i="1"/>
  <c r="C761" i="1"/>
  <c r="C760" i="1"/>
  <c r="C756" i="1"/>
  <c r="C759" i="1"/>
  <c r="C758" i="1"/>
  <c r="C755" i="1"/>
  <c r="C749" i="1"/>
  <c r="C748" i="1"/>
  <c r="C746" i="1"/>
  <c r="C745" i="1"/>
  <c r="C744" i="1"/>
  <c r="C743" i="1"/>
  <c r="C741" i="1"/>
  <c r="C754" i="1"/>
  <c r="C753" i="1"/>
  <c r="C752" i="1"/>
  <c r="C742" i="1"/>
  <c r="C738" i="1"/>
  <c r="C739" i="1"/>
  <c r="C736" i="1"/>
  <c r="C735" i="1"/>
  <c r="C732" i="1"/>
  <c r="C729" i="1"/>
  <c r="C728" i="1"/>
  <c r="C727" i="1"/>
  <c r="C726" i="1"/>
  <c r="C725" i="1"/>
  <c r="C724" i="1"/>
  <c r="C723" i="1"/>
  <c r="C722" i="1"/>
  <c r="C720" i="1"/>
  <c r="C717" i="1"/>
  <c r="C716" i="1"/>
  <c r="C715" i="1"/>
  <c r="C714" i="1"/>
  <c r="C713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0" i="1"/>
  <c r="C689" i="1"/>
  <c r="C688" i="1"/>
  <c r="C687" i="1"/>
  <c r="C686" i="1"/>
  <c r="C699" i="1"/>
  <c r="C698" i="1"/>
  <c r="C697" i="1"/>
  <c r="C696" i="1"/>
  <c r="C694" i="1"/>
  <c r="C693" i="1"/>
  <c r="C692" i="1"/>
  <c r="C684" i="1"/>
  <c r="C682" i="1"/>
  <c r="C681" i="1"/>
  <c r="C675" i="1"/>
  <c r="C673" i="1"/>
  <c r="C672" i="1"/>
  <c r="C671" i="1"/>
  <c r="C667" i="1"/>
  <c r="C666" i="1"/>
  <c r="C657" i="1"/>
  <c r="C663" i="1"/>
  <c r="C662" i="1"/>
  <c r="C661" i="1"/>
  <c r="C659" i="1"/>
  <c r="C653" i="1"/>
  <c r="C652" i="1"/>
  <c r="C649" i="1"/>
  <c r="C648" i="1"/>
  <c r="C646" i="1"/>
  <c r="C651" i="1"/>
  <c r="C650" i="1"/>
  <c r="C644" i="1"/>
  <c r="C643" i="1"/>
  <c r="C642" i="1"/>
  <c r="C641" i="1"/>
  <c r="C640" i="1"/>
  <c r="C639" i="1"/>
  <c r="C638" i="1"/>
  <c r="C637" i="1"/>
  <c r="C626" i="1"/>
  <c r="C623" i="1"/>
  <c r="C622" i="1"/>
  <c r="C621" i="1"/>
  <c r="C633" i="1"/>
  <c r="C632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3" i="1"/>
  <c r="C602" i="1"/>
  <c r="C601" i="1"/>
  <c r="C600" i="1"/>
  <c r="C599" i="1"/>
  <c r="C598" i="1"/>
  <c r="C597" i="1"/>
  <c r="C596" i="1"/>
  <c r="C605" i="1"/>
  <c r="C604" i="1"/>
  <c r="C585" i="1"/>
  <c r="C584" i="1"/>
  <c r="C583" i="1"/>
  <c r="C582" i="1"/>
  <c r="C581" i="1"/>
  <c r="C578" i="1"/>
  <c r="C577" i="1"/>
  <c r="C576" i="1"/>
  <c r="C575" i="1"/>
  <c r="C574" i="1"/>
  <c r="C572" i="1"/>
  <c r="C571" i="1"/>
  <c r="C570" i="1"/>
  <c r="C563" i="1"/>
  <c r="C562" i="1"/>
  <c r="C590" i="1"/>
  <c r="C589" i="1"/>
  <c r="C588" i="1"/>
  <c r="C587" i="1"/>
  <c r="C586" i="1"/>
  <c r="C591" i="1"/>
  <c r="C592" i="1"/>
  <c r="C559" i="1"/>
  <c r="C558" i="1"/>
  <c r="C556" i="1"/>
  <c r="C555" i="1"/>
  <c r="C557" i="1"/>
  <c r="C554" i="1"/>
  <c r="C553" i="1"/>
  <c r="C552" i="1"/>
  <c r="C546" i="1"/>
  <c r="C545" i="1"/>
  <c r="C544" i="1"/>
  <c r="C543" i="1"/>
  <c r="C550" i="1"/>
  <c r="C548" i="1"/>
  <c r="C547" i="1"/>
  <c r="C541" i="1"/>
  <c r="C539" i="1"/>
  <c r="C540" i="1"/>
  <c r="C529" i="1"/>
  <c r="C528" i="1"/>
  <c r="C527" i="1"/>
  <c r="C526" i="1"/>
  <c r="C525" i="1"/>
  <c r="C524" i="1"/>
  <c r="C522" i="1"/>
  <c r="C521" i="1"/>
  <c r="C520" i="1"/>
  <c r="C519" i="1"/>
  <c r="C518" i="1"/>
  <c r="C516" i="1"/>
  <c r="C515" i="1"/>
  <c r="C513" i="1"/>
  <c r="C512" i="1"/>
  <c r="C536" i="1"/>
  <c r="C535" i="1"/>
  <c r="C533" i="1"/>
  <c r="C532" i="1"/>
  <c r="C531" i="1"/>
  <c r="C53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6" i="1"/>
  <c r="C485" i="1"/>
  <c r="C484" i="1"/>
  <c r="C483" i="1"/>
  <c r="C482" i="1"/>
  <c r="C481" i="1"/>
  <c r="C480" i="1"/>
  <c r="C477" i="1"/>
  <c r="C476" i="1"/>
  <c r="C475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59" i="1"/>
  <c r="C460" i="1"/>
  <c r="C458" i="1"/>
  <c r="C457" i="1"/>
  <c r="C456" i="1"/>
  <c r="C454" i="1"/>
  <c r="C453" i="1"/>
  <c r="C455" i="1"/>
  <c r="C452" i="1"/>
  <c r="C449" i="1"/>
  <c r="C448" i="1"/>
  <c r="C447" i="1"/>
  <c r="C446" i="1"/>
  <c r="C445" i="1"/>
  <c r="C443" i="1"/>
  <c r="C442" i="1"/>
  <c r="C441" i="1"/>
  <c r="C440" i="1"/>
  <c r="C439" i="1"/>
  <c r="C438" i="1"/>
  <c r="C437" i="1"/>
  <c r="C436" i="1"/>
  <c r="C444" i="1"/>
  <c r="C434" i="1"/>
  <c r="C433" i="1"/>
  <c r="C432" i="1"/>
  <c r="C431" i="1"/>
  <c r="C430" i="1"/>
  <c r="C429" i="1"/>
  <c r="C428" i="1"/>
  <c r="C427" i="1"/>
  <c r="C423" i="1"/>
  <c r="C424" i="1"/>
  <c r="C421" i="1"/>
  <c r="C422" i="1"/>
  <c r="C420" i="1"/>
  <c r="C419" i="1"/>
  <c r="C418" i="1"/>
  <c r="C417" i="1"/>
  <c r="C414" i="1"/>
  <c r="C416" i="1"/>
  <c r="C415" i="1"/>
  <c r="C413" i="1"/>
  <c r="C412" i="1"/>
  <c r="C408" i="1"/>
  <c r="C407" i="1"/>
  <c r="C405" i="1"/>
  <c r="C400" i="1"/>
  <c r="C399" i="1"/>
  <c r="C395" i="1"/>
  <c r="C394" i="1"/>
  <c r="C391" i="1"/>
  <c r="C388" i="1"/>
  <c r="C384" i="1"/>
  <c r="C383" i="1"/>
  <c r="C382" i="1"/>
  <c r="C381" i="1"/>
  <c r="C379" i="1"/>
  <c r="C375" i="1"/>
  <c r="C369" i="1"/>
  <c r="C368" i="1"/>
  <c r="C367" i="1"/>
  <c r="C366" i="1"/>
  <c r="C365" i="1"/>
  <c r="C363" i="1"/>
  <c r="C362" i="1"/>
  <c r="C361" i="1"/>
  <c r="C360" i="1"/>
  <c r="C359" i="1"/>
  <c r="C358" i="1"/>
  <c r="C357" i="1"/>
  <c r="C356" i="1"/>
  <c r="C355" i="1"/>
  <c r="C354" i="1"/>
  <c r="C353" i="1"/>
  <c r="C350" i="1"/>
  <c r="C347" i="1"/>
  <c r="C346" i="1"/>
  <c r="C345" i="1"/>
  <c r="C344" i="1"/>
  <c r="C343" i="1"/>
  <c r="C342" i="1"/>
  <c r="C341" i="1"/>
  <c r="C340" i="1"/>
  <c r="C339" i="1"/>
  <c r="C338" i="1"/>
  <c r="C336" i="1"/>
  <c r="C335" i="1"/>
  <c r="C334" i="1"/>
  <c r="C329" i="1"/>
  <c r="C328" i="1"/>
  <c r="C327" i="1"/>
  <c r="C326" i="1"/>
  <c r="C324" i="1"/>
  <c r="C323" i="1"/>
  <c r="C322" i="1"/>
  <c r="C321" i="1"/>
  <c r="C320" i="1"/>
  <c r="C318" i="1"/>
  <c r="C316" i="1"/>
  <c r="C314" i="1"/>
  <c r="C312" i="1"/>
  <c r="C311" i="1"/>
  <c r="C310" i="1"/>
  <c r="C309" i="1"/>
  <c r="C306" i="1"/>
  <c r="C305" i="1"/>
  <c r="C304" i="1"/>
  <c r="C303" i="1"/>
  <c r="C301" i="1"/>
  <c r="C279" i="1"/>
  <c r="C278" i="1"/>
  <c r="C276" i="1"/>
  <c r="C275" i="1"/>
  <c r="C274" i="1"/>
  <c r="C277" i="1"/>
  <c r="C273" i="1"/>
  <c r="C272" i="1"/>
  <c r="C271" i="1"/>
  <c r="C270" i="1"/>
  <c r="C298" i="1"/>
  <c r="C297" i="1"/>
  <c r="C295" i="1"/>
  <c r="C294" i="1"/>
  <c r="C296" i="1"/>
  <c r="C293" i="1"/>
  <c r="C292" i="1"/>
  <c r="C283" i="1"/>
  <c r="C286" i="1"/>
  <c r="C285" i="1"/>
  <c r="C284" i="1"/>
  <c r="C287" i="1"/>
  <c r="C282" i="1"/>
  <c r="C281" i="1"/>
  <c r="C269" i="1"/>
  <c r="C268" i="1"/>
  <c r="C251" i="1"/>
  <c r="C261" i="1"/>
  <c r="C253" i="1"/>
  <c r="C263" i="1"/>
  <c r="C252" i="1"/>
  <c r="C238" i="1"/>
  <c r="C237" i="1"/>
  <c r="C236" i="1"/>
  <c r="C234" i="1"/>
  <c r="C233" i="1"/>
  <c r="C232" i="1"/>
  <c r="C231" i="1"/>
  <c r="C230" i="1"/>
  <c r="C229" i="1"/>
  <c r="C227" i="1"/>
  <c r="C226" i="1"/>
  <c r="C225" i="1"/>
  <c r="C224" i="1"/>
  <c r="C223" i="1"/>
  <c r="C222" i="1"/>
  <c r="C220" i="1"/>
  <c r="C219" i="1"/>
  <c r="C218" i="1"/>
  <c r="C217" i="1"/>
  <c r="C216" i="1"/>
  <c r="C242" i="1"/>
  <c r="C241" i="1"/>
  <c r="C240" i="1"/>
  <c r="C239" i="1"/>
  <c r="C235" i="1"/>
  <c r="C228" i="1"/>
  <c r="C221" i="1"/>
  <c r="C215" i="1"/>
  <c r="C247" i="1"/>
  <c r="C244" i="1"/>
  <c r="C250" i="1"/>
  <c r="C249" i="1"/>
  <c r="C248" i="1"/>
  <c r="C214" i="1"/>
  <c r="C213" i="1"/>
  <c r="C211" i="1"/>
  <c r="C210" i="1"/>
  <c r="C209" i="1"/>
  <c r="C208" i="1"/>
  <c r="C207" i="1"/>
  <c r="C203" i="1"/>
  <c r="C206" i="1"/>
  <c r="C202" i="1"/>
  <c r="C194" i="1"/>
  <c r="C193" i="1"/>
  <c r="C187" i="1"/>
  <c r="C183" i="1"/>
  <c r="C181" i="1"/>
  <c r="C180" i="1"/>
  <c r="C179" i="1"/>
  <c r="C178" i="1"/>
  <c r="C177" i="1"/>
  <c r="C176" i="1"/>
  <c r="C185" i="1"/>
  <c r="C184" i="1"/>
  <c r="C182" i="1"/>
  <c r="C174" i="1"/>
  <c r="C173" i="1"/>
  <c r="C172" i="1"/>
  <c r="C171" i="1"/>
  <c r="C175" i="1"/>
  <c r="C163" i="1"/>
  <c r="C162" i="1"/>
  <c r="C161" i="1"/>
  <c r="C160" i="1"/>
  <c r="C159" i="1"/>
  <c r="C158" i="1"/>
  <c r="C156" i="1"/>
  <c r="C155" i="1"/>
  <c r="C170" i="1"/>
  <c r="C169" i="1"/>
  <c r="C168" i="1"/>
  <c r="C167" i="1"/>
  <c r="C166" i="1"/>
  <c r="C165" i="1"/>
  <c r="C164" i="1"/>
  <c r="C157" i="1"/>
  <c r="C190" i="1"/>
  <c r="C189" i="1"/>
  <c r="C192" i="1"/>
  <c r="C151" i="1"/>
  <c r="C150" i="1"/>
  <c r="C148" i="1"/>
  <c r="C147" i="1"/>
  <c r="C146" i="1"/>
  <c r="C144" i="1"/>
  <c r="C143" i="1"/>
  <c r="C141" i="1"/>
  <c r="C140" i="1"/>
  <c r="C139" i="1"/>
  <c r="C138" i="1"/>
  <c r="C137" i="1"/>
  <c r="C135" i="1"/>
  <c r="C132" i="1"/>
  <c r="C131" i="1"/>
  <c r="C130" i="1"/>
  <c r="C129" i="1"/>
  <c r="C128" i="1"/>
  <c r="C127" i="1"/>
  <c r="C126" i="1"/>
  <c r="C125" i="1"/>
  <c r="C124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3" i="1"/>
  <c r="C106" i="1"/>
  <c r="C105" i="1"/>
  <c r="C104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69" i="1"/>
  <c r="C68" i="1"/>
  <c r="C67" i="1"/>
  <c r="C66" i="1"/>
  <c r="C65" i="1"/>
  <c r="C64" i="1"/>
  <c r="C63" i="1"/>
  <c r="C70" i="1"/>
  <c r="C60" i="1"/>
  <c r="C58" i="1"/>
  <c r="C57" i="1"/>
  <c r="C56" i="1"/>
  <c r="C55" i="1"/>
  <c r="C54" i="1"/>
  <c r="C53" i="1"/>
  <c r="C52" i="1"/>
  <c r="C51" i="1"/>
  <c r="C49" i="1"/>
  <c r="C48" i="1"/>
  <c r="C47" i="1"/>
  <c r="C45" i="1"/>
  <c r="C44" i="1"/>
  <c r="C61" i="1"/>
  <c r="C59" i="1"/>
  <c r="C50" i="1"/>
  <c r="C46" i="1"/>
  <c r="C42" i="1"/>
  <c r="C38" i="1"/>
  <c r="C41" i="1"/>
  <c r="C40" i="1"/>
  <c r="C39" i="1"/>
  <c r="C37" i="1"/>
  <c r="C35" i="1"/>
  <c r="C36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D1810" i="1"/>
  <c r="D674" i="1"/>
  <c r="C674" i="1" s="1"/>
  <c r="D670" i="1"/>
  <c r="C670" i="1" s="1"/>
  <c r="D654" i="1"/>
  <c r="C654" i="1" s="1"/>
  <c r="D631" i="1"/>
  <c r="C631" i="1" s="1"/>
  <c r="D523" i="1"/>
  <c r="C523" i="1" s="1"/>
  <c r="D534" i="1"/>
  <c r="C534" i="1" s="1"/>
  <c r="D406" i="1"/>
  <c r="C406" i="1" s="1"/>
  <c r="D404" i="1"/>
  <c r="C404" i="1" s="1"/>
  <c r="D403" i="1"/>
  <c r="C403" i="1" s="1"/>
  <c r="D402" i="1"/>
  <c r="C402" i="1" s="1"/>
  <c r="D401" i="1"/>
  <c r="C401" i="1" s="1"/>
  <c r="D398" i="1"/>
  <c r="C398" i="1" s="1"/>
  <c r="D396" i="1"/>
  <c r="C396" i="1" s="1"/>
  <c r="D393" i="1"/>
  <c r="C393" i="1" s="1"/>
  <c r="D380" i="1"/>
  <c r="C380" i="1" s="1"/>
  <c r="D376" i="1"/>
  <c r="C376" i="1" s="1"/>
  <c r="D374" i="1"/>
  <c r="C374" i="1" s="1"/>
  <c r="D373" i="1"/>
  <c r="C373" i="1" s="1"/>
  <c r="D372" i="1"/>
  <c r="C372" i="1" s="1"/>
  <c r="D371" i="1"/>
  <c r="C371" i="1" s="1"/>
  <c r="D370" i="1"/>
  <c r="C370" i="1" s="1"/>
  <c r="D352" i="1"/>
  <c r="C352" i="1" s="1"/>
  <c r="D351" i="1"/>
  <c r="C351" i="1" s="1"/>
  <c r="D337" i="1"/>
  <c r="C337" i="1" s="1"/>
  <c r="D333" i="1"/>
  <c r="C333" i="1" s="1"/>
  <c r="D330" i="1"/>
  <c r="C330" i="1" s="1"/>
  <c r="D325" i="1"/>
  <c r="C325" i="1" s="1"/>
  <c r="D319" i="1"/>
  <c r="C319" i="1" s="1"/>
  <c r="D317" i="1"/>
  <c r="C317" i="1" s="1"/>
  <c r="D315" i="1"/>
  <c r="C315" i="1" s="1"/>
  <c r="D308" i="1"/>
  <c r="C308" i="1" s="1"/>
  <c r="D307" i="1"/>
  <c r="C307" i="1" s="1"/>
  <c r="C302" i="1"/>
  <c r="C1528" i="1"/>
  <c r="C186" i="1"/>
  <c r="D136" i="1"/>
  <c r="D62" i="1"/>
  <c r="C62" i="1" s="1"/>
  <c r="C43" i="1"/>
  <c r="C136" i="1" l="1"/>
  <c r="C152" i="1" s="1"/>
  <c r="D152" i="1"/>
  <c r="P11" i="1"/>
  <c r="P9" i="1" s="1"/>
  <c r="K11" i="1"/>
  <c r="K9" i="1" s="1"/>
  <c r="G11" i="1"/>
  <c r="S11" i="1"/>
  <c r="S9" i="1" s="1"/>
  <c r="O11" i="1"/>
  <c r="O9" i="1" s="1"/>
  <c r="J11" i="1"/>
  <c r="J9" i="1" s="1"/>
  <c r="F11" i="1"/>
  <c r="F9" i="1" s="1"/>
  <c r="R11" i="1"/>
  <c r="R9" i="1" s="1"/>
  <c r="M11" i="1"/>
  <c r="M9" i="1" s="1"/>
  <c r="Q11" i="1"/>
  <c r="Q9" i="1" s="1"/>
  <c r="L32" i="1"/>
  <c r="L11" i="1" s="1"/>
  <c r="L9" i="1" s="1"/>
  <c r="H11" i="1"/>
  <c r="H9" i="1" s="1"/>
  <c r="C133" i="1"/>
  <c r="C945" i="1"/>
  <c r="C425" i="1"/>
  <c r="C1809" i="1"/>
  <c r="C1663" i="1"/>
  <c r="D1663" i="1"/>
  <c r="C1478" i="1"/>
  <c r="C1481" i="1" s="1"/>
  <c r="D1481" i="1"/>
  <c r="C1488" i="1"/>
  <c r="C1532" i="1" s="1"/>
  <c r="C473" i="1"/>
  <c r="C487" i="1"/>
  <c r="C510" i="1"/>
  <c r="C560" i="1"/>
  <c r="C593" i="1"/>
  <c r="C922" i="1"/>
  <c r="C1001" i="1"/>
  <c r="C1039" i="1"/>
  <c r="C85" i="1"/>
  <c r="C101" i="1"/>
  <c r="C299" i="1"/>
  <c r="C537" i="1"/>
  <c r="D85" i="1"/>
  <c r="D537" i="1"/>
  <c r="C28" i="1"/>
  <c r="D1401" i="1" l="1"/>
  <c r="C1753" i="1" l="1"/>
  <c r="C1810" i="1" s="1"/>
  <c r="E1810" i="1"/>
  <c r="D332" i="1"/>
  <c r="D409" i="1" s="1"/>
  <c r="I409" i="1"/>
  <c r="I11" i="1" l="1"/>
  <c r="I9" i="1" s="1"/>
  <c r="C332" i="1"/>
  <c r="C409" i="1" s="1"/>
  <c r="C1041" i="1"/>
  <c r="E1041" i="1"/>
  <c r="C1629" i="1"/>
  <c r="C1646" i="1" s="1"/>
  <c r="C1401" i="1" s="1"/>
  <c r="E1646" i="1"/>
  <c r="E1401" i="1" s="1"/>
  <c r="D606" i="1" l="1"/>
  <c r="G9" i="1"/>
  <c r="C606" i="1" l="1"/>
  <c r="D817" i="1"/>
  <c r="D11" i="1" l="1"/>
  <c r="D9" i="1" s="1"/>
  <c r="C817" i="1"/>
  <c r="C154" i="1" l="1"/>
  <c r="E266" i="1"/>
  <c r="E11" i="1" s="1"/>
  <c r="E9" i="1" s="1"/>
  <c r="C266" i="1" l="1"/>
  <c r="C11" i="1" s="1"/>
  <c r="C9" i="1" s="1"/>
</calcChain>
</file>

<file path=xl/sharedStrings.xml><?xml version="1.0" encoding="utf-8"?>
<sst xmlns="http://schemas.openxmlformats.org/spreadsheetml/2006/main" count="4706" uniqueCount="2220">
  <si>
    <t>II. Перечень работ по капитальному ремонту общего имущества в многоквартирных домах</t>
  </si>
  <si>
    <t>№ п/п</t>
  </si>
  <si>
    <t>Адрес МКД</t>
  </si>
  <si>
    <t>Виды, установленные ч.1 ст.166 Жилищного Кодекса РФ</t>
  </si>
  <si>
    <t>ремонт крыши</t>
  </si>
  <si>
    <t>ремонт подвальных помещений</t>
  </si>
  <si>
    <t>ремонт фасада</t>
  </si>
  <si>
    <t>ремонт фундамента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</si>
  <si>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</si>
  <si>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</si>
  <si>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</si>
  <si>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</si>
  <si>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</si>
  <si>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</si>
  <si>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руб.</t>
  </si>
  <si>
    <t>ед.</t>
  </si>
  <si>
    <t>кв.м.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</si>
  <si>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</si>
  <si>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</si>
  <si>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</si>
  <si>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</si>
  <si>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</si>
  <si>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</si>
  <si>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</si>
  <si>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</si>
  <si>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</si>
  <si>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</si>
  <si>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</si>
  <si>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</si>
  <si>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</si>
  <si>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</si>
  <si>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</si>
  <si>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</si>
  <si>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</si>
  <si>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21</t>
  </si>
  <si>
    <t>23</t>
  </si>
  <si>
    <t>2023 год</t>
  </si>
  <si>
    <t>г. Белоярский, кв-л. Молодежный, д. 4</t>
  </si>
  <si>
    <t>г. Белоярский, кв-л. Молодежный, д. 10</t>
  </si>
  <si>
    <t>г. Белоярский, мкр. 1, д. 2</t>
  </si>
  <si>
    <t>г. Белоярский, мкр. 1, д. 3</t>
  </si>
  <si>
    <t>г. Белоярский, мкр. 1, д. 5</t>
  </si>
  <si>
    <t>г. Белоярский, мкр. 1, д. 7</t>
  </si>
  <si>
    <t>г. Белоярский, мкр. 1, д. 11</t>
  </si>
  <si>
    <t>г. Белоярский, мкр. 1, д. 20</t>
  </si>
  <si>
    <t>г. Белоярский, мкр. 1, д. 24</t>
  </si>
  <si>
    <t>г. Белоярский, мкр. 1, д. 25</t>
  </si>
  <si>
    <t>г. Белоярский, мкр. 1, д. 27</t>
  </si>
  <si>
    <t>16</t>
  </si>
  <si>
    <t>г. Белоярский, мкр. 3, д. 18</t>
  </si>
  <si>
    <t>18</t>
  </si>
  <si>
    <t>г. Белоярский, мкр. 3, д. 28А</t>
  </si>
  <si>
    <t>20</t>
  </si>
  <si>
    <t>г. Белоярский, мкр. 3, д. 29</t>
  </si>
  <si>
    <t>г. Белоярский, мкр. Геолог, д. 2</t>
  </si>
  <si>
    <t>45</t>
  </si>
  <si>
    <t>г. Когалым, ул. Бакинская, д. 3</t>
  </si>
  <si>
    <t>46</t>
  </si>
  <si>
    <t>г. Когалым, ул. Бакинская, д. 11</t>
  </si>
  <si>
    <t>47</t>
  </si>
  <si>
    <t>г. Когалым, ул. Бакинская, д. 23</t>
  </si>
  <si>
    <t>48</t>
  </si>
  <si>
    <t>г. Когалым, ул. Вильнюсская, д. 1</t>
  </si>
  <si>
    <t>49</t>
  </si>
  <si>
    <t>г. Когалым, ул. Вильнюсская, д. 3</t>
  </si>
  <si>
    <t>50</t>
  </si>
  <si>
    <t>г. Когалым, ул. Вильнюсская, д. 5</t>
  </si>
  <si>
    <t>51</t>
  </si>
  <si>
    <t>г. Когалым, ул. Вильнюсская, д. 7</t>
  </si>
  <si>
    <t>52</t>
  </si>
  <si>
    <t>г. Когалым, ул. Вильнюсская, д. 13</t>
  </si>
  <si>
    <t>53</t>
  </si>
  <si>
    <t>г. Когалым, ул. Градостроителей, д. 2</t>
  </si>
  <si>
    <t>54</t>
  </si>
  <si>
    <t>г. Когалым, ул. Градостроителей, д. 22</t>
  </si>
  <si>
    <t>55</t>
  </si>
  <si>
    <t>г. Когалым, ул. Дружбы Народов, д. 26</t>
  </si>
  <si>
    <t>56</t>
  </si>
  <si>
    <t>г. Когалым, ул. Ленинградская, д. 2</t>
  </si>
  <si>
    <t>57</t>
  </si>
  <si>
    <t>г. Когалым, ул. Ленинградская, д. 4</t>
  </si>
  <si>
    <t>58</t>
  </si>
  <si>
    <t>г. Когалым, ул. Ленинградская, д. 6</t>
  </si>
  <si>
    <t>59</t>
  </si>
  <si>
    <t>г. Когалым, ул. Ленинградская, д. 8</t>
  </si>
  <si>
    <t>60</t>
  </si>
  <si>
    <t>г. Когалым, ул. Ленинградская, д. 10</t>
  </si>
  <si>
    <t>61</t>
  </si>
  <si>
    <t>г. Когалым, ул. Ленинградская, д. 12</t>
  </si>
  <si>
    <t>62</t>
  </si>
  <si>
    <t>г. Когалым, ул. Ленинградская, д. 31</t>
  </si>
  <si>
    <t>63</t>
  </si>
  <si>
    <t>г. Когалым, ул. Ленинградская, д. 33</t>
  </si>
  <si>
    <t>64</t>
  </si>
  <si>
    <t>65</t>
  </si>
  <si>
    <t>66</t>
  </si>
  <si>
    <t>г. Когалым, ул. Ленинградская, д. 39</t>
  </si>
  <si>
    <t>67</t>
  </si>
  <si>
    <t>г. Когалым, ул. Ленинградская, д. 41</t>
  </si>
  <si>
    <t>68</t>
  </si>
  <si>
    <t>г. Когалым, ул. Ленинградская, д. 43</t>
  </si>
  <si>
    <t>69</t>
  </si>
  <si>
    <t>г. Когалым, ул. Ленинградская, д. 45</t>
  </si>
  <si>
    <t>70</t>
  </si>
  <si>
    <t>г. Когалым, ул. Ленинградская, д. 47</t>
  </si>
  <si>
    <t>71</t>
  </si>
  <si>
    <t>г. Когалым, ул. Ленинградская, д. 51</t>
  </si>
  <si>
    <t>72</t>
  </si>
  <si>
    <t>г. Когалым, ул. Ленинградская, д. 53</t>
  </si>
  <si>
    <t>73</t>
  </si>
  <si>
    <t>г. Когалым, ул. Ленинградская, д. 57</t>
  </si>
  <si>
    <t>74</t>
  </si>
  <si>
    <t>г. Когалым, ул. Ленинградская, д. 59</t>
  </si>
  <si>
    <t>75</t>
  </si>
  <si>
    <t>г. Когалым, ул. Ленинградская, д. 61</t>
  </si>
  <si>
    <t>76</t>
  </si>
  <si>
    <t>77</t>
  </si>
  <si>
    <t>78</t>
  </si>
  <si>
    <t>79</t>
  </si>
  <si>
    <t>г. Когалым, ул. Мира, д. 32</t>
  </si>
  <si>
    <t>80</t>
  </si>
  <si>
    <t>г. Когалым, ул. Молодежная, д. 7</t>
  </si>
  <si>
    <t>81</t>
  </si>
  <si>
    <t>г. Когалым, ул. Молодежная, д. 11</t>
  </si>
  <si>
    <t>82</t>
  </si>
  <si>
    <t>г. Когалым, ул. Молодежная, д. 13А</t>
  </si>
  <si>
    <t>83</t>
  </si>
  <si>
    <t>г. Когалым, ул. Молодежная, д. 13Б</t>
  </si>
  <si>
    <t>84</t>
  </si>
  <si>
    <t>г. Когалым, ул. Молодежная, д. 24</t>
  </si>
  <si>
    <t>85</t>
  </si>
  <si>
    <t>г. Когалым, ул. Молодежная, д. 26</t>
  </si>
  <si>
    <t>86</t>
  </si>
  <si>
    <t>г. Когалым, ул. Молодежная, д. 30</t>
  </si>
  <si>
    <t>87</t>
  </si>
  <si>
    <t>г. Когалым, ул. Молодежная, д. 32</t>
  </si>
  <si>
    <t>88</t>
  </si>
  <si>
    <t>г. Когалым, ул. Мостовая, д. 1</t>
  </si>
  <si>
    <t>89</t>
  </si>
  <si>
    <t>90</t>
  </si>
  <si>
    <t>г. Когалым, ул. Прибалтийская, д. 25</t>
  </si>
  <si>
    <t>91</t>
  </si>
  <si>
    <t>г. Когалым, ул. Прибалтийская, д. 27</t>
  </si>
  <si>
    <t>92</t>
  </si>
  <si>
    <t>г. Когалым, ул. Прибалтийская, д. 29</t>
  </si>
  <si>
    <t>93</t>
  </si>
  <si>
    <t>г. Когалым, ул. Прибалтийская, д. 31</t>
  </si>
  <si>
    <t>94</t>
  </si>
  <si>
    <t>г. Когалым, ул. Прибалтийская, д. 35</t>
  </si>
  <si>
    <t>95</t>
  </si>
  <si>
    <t>г. Когалым, ул. Прибалтийская, д. 37</t>
  </si>
  <si>
    <t>96</t>
  </si>
  <si>
    <t>г. Когалым, ул. Прибалтийская, д. 39</t>
  </si>
  <si>
    <t>97</t>
  </si>
  <si>
    <t>г. Когалым, ул. Прибалтийская, д. 41</t>
  </si>
  <si>
    <t>98</t>
  </si>
  <si>
    <t>г. Когалым, ул. Прибалтийская, д. 43</t>
  </si>
  <si>
    <t>99</t>
  </si>
  <si>
    <t>100</t>
  </si>
  <si>
    <t>г. Когалым, ул. Прибалтийская, д. 49</t>
  </si>
  <si>
    <t>101</t>
  </si>
  <si>
    <t>г. Когалым, ул. Прибалтийская, д. 51</t>
  </si>
  <si>
    <t>102</t>
  </si>
  <si>
    <t>г. Когалым, ул. Таллинская, д. 1</t>
  </si>
  <si>
    <t>103</t>
  </si>
  <si>
    <t>г. Когалым, ул. Таллинская, д. 1А</t>
  </si>
  <si>
    <t>106</t>
  </si>
  <si>
    <t>пгт. Междуреченский, ул. 60 лет ВЛКСМ, д. 5А</t>
  </si>
  <si>
    <t>107</t>
  </si>
  <si>
    <t>пгт. Междуреченский, ул. Гагарина, д. 11</t>
  </si>
  <si>
    <t>108</t>
  </si>
  <si>
    <t>пгт. Междуреченский, ул. Кедровая, д. 5</t>
  </si>
  <si>
    <t>109</t>
  </si>
  <si>
    <t>пгт. Междуреченский, ул. Кедровая, д. 7</t>
  </si>
  <si>
    <t>110</t>
  </si>
  <si>
    <t>пгт. Междуреченский, ул. Кедровая, д. 9</t>
  </si>
  <si>
    <t>111</t>
  </si>
  <si>
    <t>пгт. Междуреченский, ул. Кедровая, д. 24</t>
  </si>
  <si>
    <t>112</t>
  </si>
  <si>
    <t>пгт. Междуреченский, ул. Кедровая, д. 24А</t>
  </si>
  <si>
    <t>113</t>
  </si>
  <si>
    <t>пгт. Междуреченский, ул. Маяковского, д. 25</t>
  </si>
  <si>
    <t>114</t>
  </si>
  <si>
    <t>пгт. Междуреченский, ул. Молодежная, д. 12</t>
  </si>
  <si>
    <t>115</t>
  </si>
  <si>
    <t>пгт. Междуреченский, ул. Промышленная, д. 1</t>
  </si>
  <si>
    <t>116</t>
  </si>
  <si>
    <t>пгт. Мортка, пер. Молодежный, д. 7</t>
  </si>
  <si>
    <t>117</t>
  </si>
  <si>
    <t>пгт. Мортка, ул. Путейская, д. 5</t>
  </si>
  <si>
    <t>118</t>
  </si>
  <si>
    <t>д. Ушья, ул. Лесная, д. 43</t>
  </si>
  <si>
    <t>119</t>
  </si>
  <si>
    <t>д. Ушья, ул. Лесная, д. 44</t>
  </si>
  <si>
    <t>120</t>
  </si>
  <si>
    <t>г. Лангепас, ул. Комсомольская, д. 2</t>
  </si>
  <si>
    <t>121</t>
  </si>
  <si>
    <t>г. Лангепас, ул. Комсомольская, д. 2Б</t>
  </si>
  <si>
    <t>122</t>
  </si>
  <si>
    <t>г. Лангепас, ул. Комсомольская, д. 6А</t>
  </si>
  <si>
    <t>123</t>
  </si>
  <si>
    <t>г. Лангепас, ул. Комсомольская, д. 10</t>
  </si>
  <si>
    <t>124</t>
  </si>
  <si>
    <t>г. Лангепас, ул. Ленина, д. 13А</t>
  </si>
  <si>
    <t>125</t>
  </si>
  <si>
    <t>г. Лангепас, ул. Ленина, д. 21</t>
  </si>
  <si>
    <t>126</t>
  </si>
  <si>
    <t>г. Лангепас, ул. Ленина, д. 25</t>
  </si>
  <si>
    <t>127</t>
  </si>
  <si>
    <t>г. Лангепас, ул. Ленина, д. 27</t>
  </si>
  <si>
    <t>128</t>
  </si>
  <si>
    <t>г. Лангепас, ул. Ленина, д. 29</t>
  </si>
  <si>
    <t>129</t>
  </si>
  <si>
    <t>г. Лангепас, ул. Ленина, д. 30</t>
  </si>
  <si>
    <t>130</t>
  </si>
  <si>
    <t>г. Лангепас, ул. Ленина, д. 39</t>
  </si>
  <si>
    <t>131</t>
  </si>
  <si>
    <t>г. Лангепас, ул. Мира, д. 13</t>
  </si>
  <si>
    <t>132</t>
  </si>
  <si>
    <t>г. Лангепас, ул. Мира, д. 15</t>
  </si>
  <si>
    <t>133</t>
  </si>
  <si>
    <t>г. Лангепас, ул. Мира, д. 15А</t>
  </si>
  <si>
    <t>134</t>
  </si>
  <si>
    <t>г. Лангепас, ул. Мира, д. 17</t>
  </si>
  <si>
    <t>135</t>
  </si>
  <si>
    <t>г. Лангепас, ул. Мира, д. 19</t>
  </si>
  <si>
    <t>136</t>
  </si>
  <si>
    <t>г. Лангепас, ул. Мира, д. 19А</t>
  </si>
  <si>
    <t>137</t>
  </si>
  <si>
    <t>г. Лангепас, ул. Мира, д. 23</t>
  </si>
  <si>
    <t>138</t>
  </si>
  <si>
    <t>г. Лангепас, ул. Мира, д. 26</t>
  </si>
  <si>
    <t>139</t>
  </si>
  <si>
    <t>г. Лангепас, ул. Парковая, д. 13</t>
  </si>
  <si>
    <t>140</t>
  </si>
  <si>
    <t>г. Лангепас, ул. Солнечная, д. 10</t>
  </si>
  <si>
    <t>141</t>
  </si>
  <si>
    <t>г. Лангепас, ул. Солнечная, д. 12</t>
  </si>
  <si>
    <t>142</t>
  </si>
  <si>
    <t>г. Лангепас, ул. Солнечная, д. 12А</t>
  </si>
  <si>
    <t>143</t>
  </si>
  <si>
    <t>г. Лангепас, ул. Солнечная, д. 14</t>
  </si>
  <si>
    <t>144</t>
  </si>
  <si>
    <t>г. Лангепас, ул. Солнечная, д. 14А</t>
  </si>
  <si>
    <t>145</t>
  </si>
  <si>
    <t>г. Лангепас, ул. Солнечная, д. 16</t>
  </si>
  <si>
    <t>146</t>
  </si>
  <si>
    <t>г. Лангепас, ул. Солнечная, д. 16А</t>
  </si>
  <si>
    <t>147</t>
  </si>
  <si>
    <t>г. Лангепас, ул. Солнечная, д. 18</t>
  </si>
  <si>
    <t>148</t>
  </si>
  <si>
    <t>г. Лангепас, ул. Солнечная, д. 18А</t>
  </si>
  <si>
    <t>149</t>
  </si>
  <si>
    <t>г. Лангепас, ул. Солнечная, д. 22</t>
  </si>
  <si>
    <t>150</t>
  </si>
  <si>
    <t>г. Мегион, ул. А.М.Кузьмина, д. 2</t>
  </si>
  <si>
    <t>151</t>
  </si>
  <si>
    <t>г. Мегион, ул. А.М.Кузьмина, д. 10</t>
  </si>
  <si>
    <t>152</t>
  </si>
  <si>
    <t>г. Мегион, ул. А.М.Кузьмина, д. 24</t>
  </si>
  <si>
    <t>153</t>
  </si>
  <si>
    <t>154</t>
  </si>
  <si>
    <t>г. Мегион, ул. Губкина, д. 17</t>
  </si>
  <si>
    <t>155</t>
  </si>
  <si>
    <t>г. Мегион, ул. Заречная, д. 4</t>
  </si>
  <si>
    <t>156</t>
  </si>
  <si>
    <t>г. Мегион, ул. Заречная, д. 14</t>
  </si>
  <si>
    <t>157</t>
  </si>
  <si>
    <t>г. Мегион, ул. Заречная, д. 14КОРП1</t>
  </si>
  <si>
    <t>158</t>
  </si>
  <si>
    <t>г. Мегион, ул. Нефтяников, д. 14</t>
  </si>
  <si>
    <t>159</t>
  </si>
  <si>
    <t>г. Мегион, ул. Свободы, д. 48</t>
  </si>
  <si>
    <t>160</t>
  </si>
  <si>
    <t>г. Мегион, ул. Строителей, д. 3КОРП3</t>
  </si>
  <si>
    <t>161</t>
  </si>
  <si>
    <t>г. Мегион, ул. Строителей, д. 3КОРП4</t>
  </si>
  <si>
    <t>162</t>
  </si>
  <si>
    <t>г. Мегион, ул. Сутормина, д. 10</t>
  </si>
  <si>
    <t>164</t>
  </si>
  <si>
    <t>пгт. Высокий, ул. Льва Толстого, д. 2</t>
  </si>
  <si>
    <t>165</t>
  </si>
  <si>
    <t>пгт. Высокий, ул. Льва Толстого, д. 10</t>
  </si>
  <si>
    <t>166</t>
  </si>
  <si>
    <t>г. Нефтеюганск, мкр. 1-й, д. 9</t>
  </si>
  <si>
    <t>167</t>
  </si>
  <si>
    <t>г. Нефтеюганск, мкр. 1-й, д. 18</t>
  </si>
  <si>
    <t>168</t>
  </si>
  <si>
    <t>г. Нефтеюганск, мкр. 1-й, д. 19</t>
  </si>
  <si>
    <t>169</t>
  </si>
  <si>
    <t>г. Нефтеюганск, мкр. 10-й, д. 2</t>
  </si>
  <si>
    <t>170</t>
  </si>
  <si>
    <t>г. Нефтеюганск, мкр. 10-й, д. 3</t>
  </si>
  <si>
    <t>171</t>
  </si>
  <si>
    <t>г. Нефтеюганск, мкр. 10-й, д. 4</t>
  </si>
  <si>
    <t>172</t>
  </si>
  <si>
    <t>г. Нефтеюганск, мкр. 10-й, д. 5</t>
  </si>
  <si>
    <t>173</t>
  </si>
  <si>
    <t>г. Нефтеюганск, мкр. 10-й, д. 6</t>
  </si>
  <si>
    <t>174</t>
  </si>
  <si>
    <t>г. Нефтеюганск, мкр. 10-й, д. 7</t>
  </si>
  <si>
    <t>175</t>
  </si>
  <si>
    <t>г. Нефтеюганск, мкр. 10-й, д. 8</t>
  </si>
  <si>
    <t>176</t>
  </si>
  <si>
    <t>г. Нефтеюганск, мкр. 10-й, д. 9</t>
  </si>
  <si>
    <t>177</t>
  </si>
  <si>
    <t>г. Нефтеюганск, мкр. 10-й, д. 10</t>
  </si>
  <si>
    <t>178</t>
  </si>
  <si>
    <t>г. Нефтеюганск, мкр. 10-й, д. 12</t>
  </si>
  <si>
    <t>179</t>
  </si>
  <si>
    <t>г. Нефтеюганск, мкр. 10-й, д. 13</t>
  </si>
  <si>
    <t>180</t>
  </si>
  <si>
    <t>г. Нефтеюганск, мкр. 10-й, д. 20</t>
  </si>
  <si>
    <t>181</t>
  </si>
  <si>
    <t>г. Нефтеюганск, мкр. 10-й, д. 21</t>
  </si>
  <si>
    <t>182</t>
  </si>
  <si>
    <t>г. Нефтеюганск, мкр. 10-й, д. 22</t>
  </si>
  <si>
    <t>183</t>
  </si>
  <si>
    <t>г. Нефтеюганск, мкр. 10-й, д. 23</t>
  </si>
  <si>
    <t>184</t>
  </si>
  <si>
    <t>г. Нефтеюганск, мкр. 10-й, д. 25</t>
  </si>
  <si>
    <t>185</t>
  </si>
  <si>
    <t>г. Нефтеюганск, мкр. 10-й, д. 27</t>
  </si>
  <si>
    <t>186</t>
  </si>
  <si>
    <t>г. Нефтеюганск, мкр. 10-й, д. 28</t>
  </si>
  <si>
    <t>187</t>
  </si>
  <si>
    <t>г. Нефтеюганск, мкр. 11А, д. 9</t>
  </si>
  <si>
    <t>188</t>
  </si>
  <si>
    <t>г. Нефтеюганск, мкр. 11А, д. 10</t>
  </si>
  <si>
    <t>189</t>
  </si>
  <si>
    <t>г. Нефтеюганск, мкр. 11А, д. 11</t>
  </si>
  <si>
    <t>190</t>
  </si>
  <si>
    <t>г. Нефтеюганск, мкр. 11А, д. 12</t>
  </si>
  <si>
    <t>191</t>
  </si>
  <si>
    <t>г. Нефтеюганск, мкр. 11А, д. 18</t>
  </si>
  <si>
    <t>192</t>
  </si>
  <si>
    <t>193</t>
  </si>
  <si>
    <t>г. Нефтеюганск, мкр. 12-й, д. 5</t>
  </si>
  <si>
    <t>194</t>
  </si>
  <si>
    <t>г. Нефтеюганск, мкр. 12-й, д. 7</t>
  </si>
  <si>
    <t>195</t>
  </si>
  <si>
    <t>г. Нефтеюганск, мкр. 12-й, д. 9</t>
  </si>
  <si>
    <t>196</t>
  </si>
  <si>
    <t>г. Нефтеюганск, мкр. 12-й, д. 12</t>
  </si>
  <si>
    <t>197</t>
  </si>
  <si>
    <t>г. Нефтеюганск, мкр. 12-й, д. 14</t>
  </si>
  <si>
    <t>198</t>
  </si>
  <si>
    <t>г. Нефтеюганск, мкр. 12-й, д. 16</t>
  </si>
  <si>
    <t>199</t>
  </si>
  <si>
    <t>г. Нефтеюганск, мкр. 12-й, д. 23</t>
  </si>
  <si>
    <t>200</t>
  </si>
  <si>
    <t>г. Нефтеюганск, мкр. 12-й, д. 31</t>
  </si>
  <si>
    <t>201</t>
  </si>
  <si>
    <t>г. Нефтеюганск, мкр. 12-й, д. 32</t>
  </si>
  <si>
    <t>202</t>
  </si>
  <si>
    <t>г. Нефтеюганск, мкр. 12-й, д. 52</t>
  </si>
  <si>
    <t>203</t>
  </si>
  <si>
    <t>г. Нефтеюганск, мкр. 14-й, д. 45</t>
  </si>
  <si>
    <t>204</t>
  </si>
  <si>
    <t>г. Нефтеюганск, мкр. 15-й, д. 4</t>
  </si>
  <si>
    <t>205</t>
  </si>
  <si>
    <t>г. Нефтеюганск, мкр. 2-й, д. 11</t>
  </si>
  <si>
    <t>206</t>
  </si>
  <si>
    <t>г. Нефтеюганск, мкр. 2-й, д. 18</t>
  </si>
  <si>
    <t>207</t>
  </si>
  <si>
    <t>г. Нефтеюганск, мкр. 3-й, д. 3</t>
  </si>
  <si>
    <t>208</t>
  </si>
  <si>
    <t>г. Нефтеюганск, мкр. 5-й, д. 5</t>
  </si>
  <si>
    <t>209</t>
  </si>
  <si>
    <t>г. Нефтеюганск, мкр. 5-й, д. 12</t>
  </si>
  <si>
    <t>210</t>
  </si>
  <si>
    <t>г. Нефтеюганск, мкр. 7-й, д. 1</t>
  </si>
  <si>
    <t>211</t>
  </si>
  <si>
    <t>г. Нефтеюганск, мкр. 7-й, д. 2</t>
  </si>
  <si>
    <t>212</t>
  </si>
  <si>
    <t>г. Нефтеюганск, мкр. 7-й, д. 3</t>
  </si>
  <si>
    <t>213</t>
  </si>
  <si>
    <t>г. Нефтеюганск, мкр. 7-й, д. 4</t>
  </si>
  <si>
    <t>214</t>
  </si>
  <si>
    <t>г. Нефтеюганск, мкр. 7-й, д. 5</t>
  </si>
  <si>
    <t>215</t>
  </si>
  <si>
    <t>г. Нефтеюганск, мкр. 7-й, д. 6</t>
  </si>
  <si>
    <t>216</t>
  </si>
  <si>
    <t>г. Нефтеюганск, мкр. 7-й, д. 60</t>
  </si>
  <si>
    <t>217</t>
  </si>
  <si>
    <t>г. Нефтеюганск, мкр. 8-й, д. 2</t>
  </si>
  <si>
    <t>218</t>
  </si>
  <si>
    <t>г. Нефтеюганск, мкр. 8-й, д. 3</t>
  </si>
  <si>
    <t>219</t>
  </si>
  <si>
    <t>г. Нефтеюганск, мкр. 8-й, д. 7</t>
  </si>
  <si>
    <t>220</t>
  </si>
  <si>
    <t>г. Нефтеюганск, мкр. 8-й, д. 10</t>
  </si>
  <si>
    <t>221</t>
  </si>
  <si>
    <t>г. Нефтеюганск, мкр. 8-й, д. 19</t>
  </si>
  <si>
    <t>222</t>
  </si>
  <si>
    <t>г. Нефтеюганск, мкр. 8А, д. 1</t>
  </si>
  <si>
    <t>223</t>
  </si>
  <si>
    <t>г. Нефтеюганск, мкр. 8А, д. 2</t>
  </si>
  <si>
    <t>224</t>
  </si>
  <si>
    <t>г. Нефтеюганск, мкр. 8А, д. 3</t>
  </si>
  <si>
    <t>225</t>
  </si>
  <si>
    <t>г. Нефтеюганск, мкр. 8А, д. 4</t>
  </si>
  <si>
    <t>226</t>
  </si>
  <si>
    <t>г. Нефтеюганск, мкр. 8А, д. 5</t>
  </si>
  <si>
    <t>227</t>
  </si>
  <si>
    <t>г. Нефтеюганск, мкр. 8А, д. 7</t>
  </si>
  <si>
    <t>228</t>
  </si>
  <si>
    <t>г. Нефтеюганск, мкр. 8А, д. 8</t>
  </si>
  <si>
    <t>229</t>
  </si>
  <si>
    <t>г. Нефтеюганск, мкр. 8А, д. 9</t>
  </si>
  <si>
    <t>230</t>
  </si>
  <si>
    <t>г. Нефтеюганск, мкр. 8А, д. 10</t>
  </si>
  <si>
    <t>231</t>
  </si>
  <si>
    <t>г. Нефтеюганск, мкр. 8А, д. 13</t>
  </si>
  <si>
    <t>232</t>
  </si>
  <si>
    <t>г. Нефтеюганск, мкр. 8А, д. 14</t>
  </si>
  <si>
    <t>233</t>
  </si>
  <si>
    <t>г. Нефтеюганск, мкр. 8А, д. 15</t>
  </si>
  <si>
    <t>234</t>
  </si>
  <si>
    <t>г. Нефтеюганск, мкр. 8А, д. 19</t>
  </si>
  <si>
    <t>235</t>
  </si>
  <si>
    <t>г. Нефтеюганск, мкр. 8А, д. 20</t>
  </si>
  <si>
    <t>236</t>
  </si>
  <si>
    <t>г. Нефтеюганск, мкр. 8А, д. 21</t>
  </si>
  <si>
    <t>237</t>
  </si>
  <si>
    <t>г. Нефтеюганск, мкр. 8А, д. 22</t>
  </si>
  <si>
    <t>238</t>
  </si>
  <si>
    <t>г. Нефтеюганск, мкр. 8А, д. 26</t>
  </si>
  <si>
    <t>239</t>
  </si>
  <si>
    <t>г. Нефтеюганск, мкр. 8А, д. 27</t>
  </si>
  <si>
    <t>240</t>
  </si>
  <si>
    <t>г. Нефтеюганск, мкр. 8А, д. 28</t>
  </si>
  <si>
    <t>241</t>
  </si>
  <si>
    <t>г. Нефтеюганск, мкр. 8А, д. 30</t>
  </si>
  <si>
    <t>242</t>
  </si>
  <si>
    <t>г. Нефтеюганск, мкр. 8А, д. 31</t>
  </si>
  <si>
    <t>243</t>
  </si>
  <si>
    <t>г. Нефтеюганск, мкр. 8А, д. 33</t>
  </si>
  <si>
    <t>244</t>
  </si>
  <si>
    <t>г. Нефтеюганск, мкр. 8А, д. 35</t>
  </si>
  <si>
    <t>245</t>
  </si>
  <si>
    <t>г. Нефтеюганск, мкр. 8А, д. 36</t>
  </si>
  <si>
    <t>246</t>
  </si>
  <si>
    <t>г. Нефтеюганск, мкр. 8А, д. 37</t>
  </si>
  <si>
    <t>247</t>
  </si>
  <si>
    <t>г. Нефтеюганск, мкр. 8А, д. 42</t>
  </si>
  <si>
    <t>248</t>
  </si>
  <si>
    <t>г. Нефтеюганск, мкр. 8А, д. 43</t>
  </si>
  <si>
    <t>249</t>
  </si>
  <si>
    <t>г. Нефтеюганск, мкр. 8А, д. 47</t>
  </si>
  <si>
    <t>250</t>
  </si>
  <si>
    <t>г. Нефтеюганск, мкр. 9-й, д. 1</t>
  </si>
  <si>
    <t>251</t>
  </si>
  <si>
    <t>г. Нефтеюганск, мкр. 9-й, д. 5</t>
  </si>
  <si>
    <t>252</t>
  </si>
  <si>
    <t>г. Нефтеюганск, мкр. 9-й, д. 10</t>
  </si>
  <si>
    <t>253</t>
  </si>
  <si>
    <t>г. Нефтеюганск, мкр. 9-й, д. 11</t>
  </si>
  <si>
    <t>254</t>
  </si>
  <si>
    <t>г. Нефтеюганск, мкр. 9-й, д. 21</t>
  </si>
  <si>
    <t>255</t>
  </si>
  <si>
    <t>г. Нефтеюганск, мкр. 9А, д. 33</t>
  </si>
  <si>
    <t>256</t>
  </si>
  <si>
    <t>г. Нефтеюганск, п. АТБ, д. 1</t>
  </si>
  <si>
    <t>257</t>
  </si>
  <si>
    <t>п. Каркатеевы, ул. Береговая, д. 36</t>
  </si>
  <si>
    <t>258</t>
  </si>
  <si>
    <t>п. Каркатеевы, ул. Центральная, д. 35</t>
  </si>
  <si>
    <t>259</t>
  </si>
  <si>
    <t>п. Куть-Ях, д. 9</t>
  </si>
  <si>
    <t>260</t>
  </si>
  <si>
    <t>пгт. Пойковский, мкр. 1-й, д. 79</t>
  </si>
  <si>
    <t>261</t>
  </si>
  <si>
    <t>пгт. Пойковский, мкр. 2-й, д. 8</t>
  </si>
  <si>
    <t>262</t>
  </si>
  <si>
    <t>пгт. Пойковский, мкр. 3-й, д. 9</t>
  </si>
  <si>
    <t>263</t>
  </si>
  <si>
    <t>пгт. Пойковский, мкр. 3-й, д. 50</t>
  </si>
  <si>
    <t>264</t>
  </si>
  <si>
    <t>пгт. Пойковский, мкр. 3-й, д. 58</t>
  </si>
  <si>
    <t>265</t>
  </si>
  <si>
    <t>пгт. Пойковский, мкр. 3-й, д. 68А</t>
  </si>
  <si>
    <t>266</t>
  </si>
  <si>
    <t>пгт. Пойковский, мкр. 3-й, д. 120</t>
  </si>
  <si>
    <t>267</t>
  </si>
  <si>
    <t>пгт. Пойковский, мкр. 4-й, д. 6</t>
  </si>
  <si>
    <t>268</t>
  </si>
  <si>
    <t>пгт. Пойковский, мкр. 6-й, д. 102</t>
  </si>
  <si>
    <t>269</t>
  </si>
  <si>
    <t>пгт. Пойковский, мкр. 7-й, д. 3</t>
  </si>
  <si>
    <t>270</t>
  </si>
  <si>
    <t>пгт. Пойковский, мкр. 7-й, д. 12/13</t>
  </si>
  <si>
    <t>271</t>
  </si>
  <si>
    <t>пгт. Пойковский, мкр. 7-й, д. 21/22</t>
  </si>
  <si>
    <t>272</t>
  </si>
  <si>
    <t>273</t>
  </si>
  <si>
    <t>274</t>
  </si>
  <si>
    <t>пгт. Пойковский, мкр. 7-й, д. 34/35</t>
  </si>
  <si>
    <t>275</t>
  </si>
  <si>
    <t>пгт. Пойковский, мкр. Дорожник, д. 7</t>
  </si>
  <si>
    <t>276</t>
  </si>
  <si>
    <t>п. Салым, ул. 45 лет Победы, д. 12</t>
  </si>
  <si>
    <t>277</t>
  </si>
  <si>
    <t>п. Салым, ул. Северная, д. 16</t>
  </si>
  <si>
    <t>278</t>
  </si>
  <si>
    <t>п. Салым, ул. Северная, д. 17</t>
  </si>
  <si>
    <t>279</t>
  </si>
  <si>
    <t>п. Салым, ул. Северная, д. 18</t>
  </si>
  <si>
    <t>280</t>
  </si>
  <si>
    <t>п. Сивыс-Ях, ул. Нефтяников, д. 14</t>
  </si>
  <si>
    <t>281</t>
  </si>
  <si>
    <t>п. Сентябрьский, д. 12Б</t>
  </si>
  <si>
    <t>282</t>
  </si>
  <si>
    <t>п. Сентябрьский, д. 18</t>
  </si>
  <si>
    <t>283</t>
  </si>
  <si>
    <t>284</t>
  </si>
  <si>
    <t>п. Сентябрьский, д. 20</t>
  </si>
  <si>
    <t>285</t>
  </si>
  <si>
    <t>п. Сингапай, ул. Круг Б-3, д. 36</t>
  </si>
  <si>
    <t>286</t>
  </si>
  <si>
    <t>п. Сингапай, ул. Круг Б-3, д. 37</t>
  </si>
  <si>
    <t>287</t>
  </si>
  <si>
    <t>288</t>
  </si>
  <si>
    <t>г. Нижневартовск, б-р. Комсомольский, д. 2</t>
  </si>
  <si>
    <t>289</t>
  </si>
  <si>
    <t>г. Нижневартовск, б-р. Комсомольский, д. 4</t>
  </si>
  <si>
    <t>290</t>
  </si>
  <si>
    <t>г. Нижневартовск, пр-кт. Победы, д. 5А</t>
  </si>
  <si>
    <t>291</t>
  </si>
  <si>
    <t>г. Нижневартовск, пр-кт. Победы, д. 18</t>
  </si>
  <si>
    <t>292</t>
  </si>
  <si>
    <t>г. Нижневартовск, пр-кт. Победы, д. 26</t>
  </si>
  <si>
    <t>293</t>
  </si>
  <si>
    <t>г. Нижневартовск, ул. 60 лет Октября, д. 5</t>
  </si>
  <si>
    <t>294</t>
  </si>
  <si>
    <t>г. Нижневартовск, ул. 60 лет Октября, д. 49</t>
  </si>
  <si>
    <t>295</t>
  </si>
  <si>
    <t>г. Нижневартовск, ул. 60 лет Октября, д. 51</t>
  </si>
  <si>
    <t>296</t>
  </si>
  <si>
    <t>г. Нижневартовск, ул. Гагарина, д. 3</t>
  </si>
  <si>
    <t>297</t>
  </si>
  <si>
    <t>г. Нижневартовск, ул. Гагарина, д. 5</t>
  </si>
  <si>
    <t>298</t>
  </si>
  <si>
    <t>г. Нижневартовск, ул. Гагарина, д. 10</t>
  </si>
  <si>
    <t>299</t>
  </si>
  <si>
    <t>г. Нижневартовск, ул. Гагарина, д. 12</t>
  </si>
  <si>
    <t>300</t>
  </si>
  <si>
    <t>г. Нижневартовск, ул. Дзержинского, д. 19А</t>
  </si>
  <si>
    <t>301</t>
  </si>
  <si>
    <t>г. Нижневартовск, ул. Дружбы Народов, д. 7</t>
  </si>
  <si>
    <t>302</t>
  </si>
  <si>
    <t>г. Нижневартовск, ул. Дружбы Народов, д. 13</t>
  </si>
  <si>
    <t>303</t>
  </si>
  <si>
    <t>г. Нижневартовск, ул. Дружбы Народов, д. 15</t>
  </si>
  <si>
    <t>304</t>
  </si>
  <si>
    <t>г. Нижневартовск, ул. Дружбы Народов, д. 15А</t>
  </si>
  <si>
    <t>305</t>
  </si>
  <si>
    <t>г. Нижневартовск, ул. Дружбы Народов, д. 17</t>
  </si>
  <si>
    <t>306</t>
  </si>
  <si>
    <t>г. Нижневартовск, ул. Дружбы Народов, д. 20</t>
  </si>
  <si>
    <t>307</t>
  </si>
  <si>
    <t>г. Нижневартовск, ул. Дружбы Народов, д. 20А</t>
  </si>
  <si>
    <t>308</t>
  </si>
  <si>
    <t>г. Нижневартовск, ул. Дружбы Народов, д. 26</t>
  </si>
  <si>
    <t>309</t>
  </si>
  <si>
    <t>г. Нижневартовск, ул. Дружбы Народов, д. 27</t>
  </si>
  <si>
    <t>310</t>
  </si>
  <si>
    <t>г. Нижневартовск, ул. Дружбы Народов, д. 28А</t>
  </si>
  <si>
    <t>311</t>
  </si>
  <si>
    <t>г. Нижневартовск, ул. Дружбы Народов, д. 30Б</t>
  </si>
  <si>
    <t>312</t>
  </si>
  <si>
    <t>г. Нижневартовск, ул. Дружбы Народов, д. 34</t>
  </si>
  <si>
    <t>313</t>
  </si>
  <si>
    <t>г. Нижневартовск, ул. Дружбы Народов, д. 34А</t>
  </si>
  <si>
    <t>314</t>
  </si>
  <si>
    <t>г. Нижневартовск, ул. Интернациональная, д. 6</t>
  </si>
  <si>
    <t>315</t>
  </si>
  <si>
    <t>г. Нижневартовск, ул. Интернациональная, д. 14А</t>
  </si>
  <si>
    <t>316</t>
  </si>
  <si>
    <t>г. Нижневартовск, ул. Интернациональная, д. 26</t>
  </si>
  <si>
    <t>317</t>
  </si>
  <si>
    <t>318</t>
  </si>
  <si>
    <t>319</t>
  </si>
  <si>
    <t>г. Нижневартовск, ул. Ленина, д. 9КОРП3</t>
  </si>
  <si>
    <t>320</t>
  </si>
  <si>
    <t>г. Нижневартовск, ул. Ленина, д. 21</t>
  </si>
  <si>
    <t>321</t>
  </si>
  <si>
    <t>г. Нижневартовск, ул. Ленина, д. 25Б</t>
  </si>
  <si>
    <t>322</t>
  </si>
  <si>
    <t>г. Нижневартовск, ул. Ленина, д. 29А</t>
  </si>
  <si>
    <t>323</t>
  </si>
  <si>
    <t>г. Нижневартовск, ул. Ленина, д. 34</t>
  </si>
  <si>
    <t>324</t>
  </si>
  <si>
    <t>г. Нижневартовск, ул. Маршала Жукова, д. 2Б ВСТАВКА</t>
  </si>
  <si>
    <t>325</t>
  </si>
  <si>
    <t>г. Нижневартовск, ул. Маршала Жукова, д. 16</t>
  </si>
  <si>
    <t>326</t>
  </si>
  <si>
    <t>г. Нижневартовск, ул. Маршала Жукова, д. 18</t>
  </si>
  <si>
    <t>327</t>
  </si>
  <si>
    <t>г. Нижневартовск, ул. Маршала Жукова, д. 20</t>
  </si>
  <si>
    <t>328</t>
  </si>
  <si>
    <t>г. Нижневартовск, ул. Маршала Жукова, д. 22</t>
  </si>
  <si>
    <t>329</t>
  </si>
  <si>
    <t>г. Нижневартовск, ул. Маршала Жукова, д. 24</t>
  </si>
  <si>
    <t>330</t>
  </si>
  <si>
    <t>г. Нижневартовск, ул. Маршала Жукова, д. 28</t>
  </si>
  <si>
    <t>331</t>
  </si>
  <si>
    <t>г. Нижневартовск, ул. Маршала Жукова, д. 30</t>
  </si>
  <si>
    <t>332</t>
  </si>
  <si>
    <t>г. Нижневартовск, ул. Маршала Жукова, д. 32</t>
  </si>
  <si>
    <t>333</t>
  </si>
  <si>
    <t>г. Нижневартовск, ул. Маршала Жукова, д. 36</t>
  </si>
  <si>
    <t>334</t>
  </si>
  <si>
    <t>г. Нижневартовск, ул. Мира, д. 7</t>
  </si>
  <si>
    <t>335</t>
  </si>
  <si>
    <t>г. Нижневартовск, ул. Мира, д. 13</t>
  </si>
  <si>
    <t>336</t>
  </si>
  <si>
    <t>г. Нижневартовск, ул. Мира, д. 15</t>
  </si>
  <si>
    <t>337</t>
  </si>
  <si>
    <t>г. Нижневартовск, ул. Мира, д. 16</t>
  </si>
  <si>
    <t>338</t>
  </si>
  <si>
    <t>г. Нижневартовск, ул. Мира, д. 28</t>
  </si>
  <si>
    <t>339</t>
  </si>
  <si>
    <t>г. Нижневартовск, ул. Мира, д. 36</t>
  </si>
  <si>
    <t>340</t>
  </si>
  <si>
    <t>341</t>
  </si>
  <si>
    <t>г. Нижневартовск, ул. Мира, д. 38</t>
  </si>
  <si>
    <t>342</t>
  </si>
  <si>
    <t>г. Нижневартовск, ул. Мира, д. 38А</t>
  </si>
  <si>
    <t>343</t>
  </si>
  <si>
    <t>г. Нижневартовск, ул. Мира, д. 58А</t>
  </si>
  <si>
    <t>344</t>
  </si>
  <si>
    <t>г. Нижневартовск, ул. Мира, д. 60КОРП1</t>
  </si>
  <si>
    <t>345</t>
  </si>
  <si>
    <t>г. Нижневартовск, ул. Мира, д. 60КОРП2</t>
  </si>
  <si>
    <t>346</t>
  </si>
  <si>
    <t>г. Нижневартовск, ул. Мира, д. 60КОРП3</t>
  </si>
  <si>
    <t>347</t>
  </si>
  <si>
    <t>г. Нижневартовск, ул. Мира, д. 60КОРП4</t>
  </si>
  <si>
    <t>348</t>
  </si>
  <si>
    <t>г. Нижневартовск, ул. Мира, д. 60КОРП6</t>
  </si>
  <si>
    <t>349</t>
  </si>
  <si>
    <t>г. Нижневартовск, ул. Мира, д. 74А</t>
  </si>
  <si>
    <t>350</t>
  </si>
  <si>
    <t>г. Нижневартовск, ул. Мира, д. 76А</t>
  </si>
  <si>
    <t>351</t>
  </si>
  <si>
    <t>г. Нижневартовск, ул. Нефтяников, д. 2</t>
  </si>
  <si>
    <t>352</t>
  </si>
  <si>
    <t>г. Нижневартовск, ул. Нефтяников, д. 4</t>
  </si>
  <si>
    <t>353</t>
  </si>
  <si>
    <t>г. Нижневартовск, ул. Нефтяников, д. 76А</t>
  </si>
  <si>
    <t>354</t>
  </si>
  <si>
    <t>г. Нижневартовск, ул. Омская, д. 54</t>
  </si>
  <si>
    <t>355</t>
  </si>
  <si>
    <t>г. Нижневартовск, ул. Омская, д. 62</t>
  </si>
  <si>
    <t>356</t>
  </si>
  <si>
    <t>г. Нижневартовск, ул. Омская, д. 64</t>
  </si>
  <si>
    <t>357</t>
  </si>
  <si>
    <t>г. Нижневартовск, ул. Омская, д. 66</t>
  </si>
  <si>
    <t>358</t>
  </si>
  <si>
    <t>г. Нижневартовск, ул. Омская, д. 68</t>
  </si>
  <si>
    <t>359</t>
  </si>
  <si>
    <t>г. Нижневартовск, ул. Пермская, д. 12</t>
  </si>
  <si>
    <t>360</t>
  </si>
  <si>
    <t>г. Нижневартовск, ул. Пермская, д. 16</t>
  </si>
  <si>
    <t>361</t>
  </si>
  <si>
    <t>г. Нижневартовск, ул. Северная, д. 4</t>
  </si>
  <si>
    <t>362</t>
  </si>
  <si>
    <t>г. Нижневартовск, ул. Северная, д. 11КОРП1</t>
  </si>
  <si>
    <t>363</t>
  </si>
  <si>
    <t>г. Нижневартовск, ул. Северная, д. 14</t>
  </si>
  <si>
    <t>364</t>
  </si>
  <si>
    <t>г. Нижневартовск, ул. Северная, д. 18</t>
  </si>
  <si>
    <t>365</t>
  </si>
  <si>
    <t>г. Нижневартовск, ул. Северная, д. 20</t>
  </si>
  <si>
    <t>366</t>
  </si>
  <si>
    <t>г. Нижневартовск, ул. Северная, д. 24</t>
  </si>
  <si>
    <t>367</t>
  </si>
  <si>
    <t>г. Нижневартовск, ул. Северная, д. 78</t>
  </si>
  <si>
    <t>368</t>
  </si>
  <si>
    <t>г. Нижневартовск, ул. Спортивная, д. 17А</t>
  </si>
  <si>
    <t>369</t>
  </si>
  <si>
    <t>г. Нижневартовск, ул. Ханты-Мансийская, д. 25</t>
  </si>
  <si>
    <t>370</t>
  </si>
  <si>
    <t>г. Нижневартовск, ул. Ханты-Мансийская, д. 39А</t>
  </si>
  <si>
    <t>371</t>
  </si>
  <si>
    <t>г. Нижневартовск, ул. Ханты-Мансийская, д. 43А</t>
  </si>
  <si>
    <t>372</t>
  </si>
  <si>
    <t>г. Нижневартовск, ул. Ханты-Мансийская, д. 45</t>
  </si>
  <si>
    <t>373</t>
  </si>
  <si>
    <t>г. Нижневартовск, ул. Чапаева, д. 9</t>
  </si>
  <si>
    <t>374</t>
  </si>
  <si>
    <t>г. Нижневартовск, ул. Чапаева, д. 9А</t>
  </si>
  <si>
    <t>375</t>
  </si>
  <si>
    <t>г. Нижневартовск, ул. Чапаева, д. 9Б</t>
  </si>
  <si>
    <t>376</t>
  </si>
  <si>
    <t>г. Нижневартовск, ул. Чапаева, д. 11</t>
  </si>
  <si>
    <t>377</t>
  </si>
  <si>
    <t>г. Нижневартовск, ул. Чапаева, д. 13</t>
  </si>
  <si>
    <t>378</t>
  </si>
  <si>
    <t>г. Нижневартовск, ул. Чапаева, д. 13КОРП1</t>
  </si>
  <si>
    <t>379</t>
  </si>
  <si>
    <t>г. Нижневартовск, ул. Чапаева, д. 13КОРП2</t>
  </si>
  <si>
    <t>380</t>
  </si>
  <si>
    <t>г. Нижневартовск, ул. Чапаева, д. 49Б</t>
  </si>
  <si>
    <t>381</t>
  </si>
  <si>
    <t>г. Нижневартовск, ул. Чапаева, д. 79А</t>
  </si>
  <si>
    <t>382</t>
  </si>
  <si>
    <t>г. Нижневартовск, ул. Чапаева, д. 83</t>
  </si>
  <si>
    <t>383</t>
  </si>
  <si>
    <t>п. Магистраль, д. 31</t>
  </si>
  <si>
    <t>384</t>
  </si>
  <si>
    <t>пгт. Излучинск, пер. Строителей, д. 4</t>
  </si>
  <si>
    <t>385</t>
  </si>
  <si>
    <t>пгт. Излучинск, пер. Строителей, д. 6</t>
  </si>
  <si>
    <t>386</t>
  </si>
  <si>
    <t>пгт. Излучинск, ул. Набережная, д. 2</t>
  </si>
  <si>
    <t>387</t>
  </si>
  <si>
    <t>пгт. Излучинск, ул. Набережная, д. 8</t>
  </si>
  <si>
    <t>388</t>
  </si>
  <si>
    <t>пгт. Излучинск, ул. Набережная, д. 10</t>
  </si>
  <si>
    <t>389</t>
  </si>
  <si>
    <t>пгт. Излучинск, ул. Пионерная, д. 1</t>
  </si>
  <si>
    <t>390</t>
  </si>
  <si>
    <t>пгт. Излучинск, ул. Пионерная, д. 3</t>
  </si>
  <si>
    <t>391</t>
  </si>
  <si>
    <t>пгт. Излучинск, ул. Пионерная, д. 5</t>
  </si>
  <si>
    <t>392</t>
  </si>
  <si>
    <t>пгт. Излучинск, ул. Таежная, д. 1</t>
  </si>
  <si>
    <t>393</t>
  </si>
  <si>
    <t>пгт. Излучинск, ул. Школьная, д. 2</t>
  </si>
  <si>
    <t>394</t>
  </si>
  <si>
    <t>пгт. Излучинск, ул. Школьная, д. 16</t>
  </si>
  <si>
    <t>395</t>
  </si>
  <si>
    <t>пгт. Излучинск, ул. Энергетиков, д. 5</t>
  </si>
  <si>
    <t>396</t>
  </si>
  <si>
    <t>пгт. Излучинск, ул. Энергетиков, д. 17</t>
  </si>
  <si>
    <t>397</t>
  </si>
  <si>
    <t>г. Нягань, мкр. 1-й, д. 26</t>
  </si>
  <si>
    <t>398</t>
  </si>
  <si>
    <t>г. Нягань, мкр. 1-й, д. 27</t>
  </si>
  <si>
    <t>399</t>
  </si>
  <si>
    <t>г. Нягань, мкр. 1-й, д. 28</t>
  </si>
  <si>
    <t>400</t>
  </si>
  <si>
    <t>г. Нягань, мкр. 1-й, д. 29А</t>
  </si>
  <si>
    <t>401</t>
  </si>
  <si>
    <t>г. Нягань, мкр. 1-й, д. 29Б</t>
  </si>
  <si>
    <t>402</t>
  </si>
  <si>
    <t>г. Нягань, мкр. 1-й, д. 33</t>
  </si>
  <si>
    <t>403</t>
  </si>
  <si>
    <t>г. Нягань, мкр. 1-й, д. 44</t>
  </si>
  <si>
    <t>404</t>
  </si>
  <si>
    <t>г. Нягань, мкр. 1-й, д. 47</t>
  </si>
  <si>
    <t>405</t>
  </si>
  <si>
    <t>г. Нягань, мкр. 2-й, д. 2</t>
  </si>
  <si>
    <t>406</t>
  </si>
  <si>
    <t>407</t>
  </si>
  <si>
    <t>г. Нягань, мкр. 2-й, д. 12</t>
  </si>
  <si>
    <t>408</t>
  </si>
  <si>
    <t>г. Нягань, мкр. 2-й, д. 13</t>
  </si>
  <si>
    <t>409</t>
  </si>
  <si>
    <t>г. Нягань, мкр. 2-й, д. 14</t>
  </si>
  <si>
    <t>410</t>
  </si>
  <si>
    <t>г. Нягань, мкр. 2-й, д. 15</t>
  </si>
  <si>
    <t>411</t>
  </si>
  <si>
    <t>г. Нягань, мкр. 2-й, д. 16</t>
  </si>
  <si>
    <t>412</t>
  </si>
  <si>
    <t>г. Нягань, мкр. 2-й, д. 17</t>
  </si>
  <si>
    <t>413</t>
  </si>
  <si>
    <t>г. Нягань, мкр. 2-й, д. 18</t>
  </si>
  <si>
    <t>414</t>
  </si>
  <si>
    <t>г. Нягань, мкр. 2-й, д. 19</t>
  </si>
  <si>
    <t>415</t>
  </si>
  <si>
    <t>г. Нягань, мкр. 2-й, д. 20</t>
  </si>
  <si>
    <t>416</t>
  </si>
  <si>
    <t>г. Нягань, мкр. 2-й, д. 21</t>
  </si>
  <si>
    <t>417</t>
  </si>
  <si>
    <t>г. Нягань, мкр. 2-й, д. 22</t>
  </si>
  <si>
    <t>418</t>
  </si>
  <si>
    <t>г. Нягань, мкр. 2-й, д. 23</t>
  </si>
  <si>
    <t>419</t>
  </si>
  <si>
    <t>420</t>
  </si>
  <si>
    <t>г. Нягань, мкр. 2-й, д. 43</t>
  </si>
  <si>
    <t>421</t>
  </si>
  <si>
    <t>422</t>
  </si>
  <si>
    <t>423</t>
  </si>
  <si>
    <t>г. Нягань, мкр. 3-й, д. 5</t>
  </si>
  <si>
    <t>424</t>
  </si>
  <si>
    <t>г. Нягань, мкр. 4-й, д. 5Б</t>
  </si>
  <si>
    <t>425</t>
  </si>
  <si>
    <t>426</t>
  </si>
  <si>
    <t>г. Нягань, мкр. 4-й, д. 11</t>
  </si>
  <si>
    <t>427</t>
  </si>
  <si>
    <t>г. Нягань, мкр. 4-й, д. 12</t>
  </si>
  <si>
    <t>428</t>
  </si>
  <si>
    <t>429</t>
  </si>
  <si>
    <t>г. Нягань, ул. 30 лет Победы, д. 9А</t>
  </si>
  <si>
    <t>430</t>
  </si>
  <si>
    <t>г. Нягань, ул. Завокзальная, д. 1</t>
  </si>
  <si>
    <t>431</t>
  </si>
  <si>
    <t>432</t>
  </si>
  <si>
    <t>г. Нягань, ул. Интернациональная, д. 129</t>
  </si>
  <si>
    <t>433</t>
  </si>
  <si>
    <t>434</t>
  </si>
  <si>
    <t>г. Нягань, ул. Мира, д. 6Б</t>
  </si>
  <si>
    <t>435</t>
  </si>
  <si>
    <t>г. Нягань, ул. Мира, д. 11</t>
  </si>
  <si>
    <t>436</t>
  </si>
  <si>
    <t>437</t>
  </si>
  <si>
    <t>г. Нягань, ул. Пионерская, д. 58А</t>
  </si>
  <si>
    <t>438</t>
  </si>
  <si>
    <t>г. Нягань, ул. Пионерская, д. 90</t>
  </si>
  <si>
    <t>439</t>
  </si>
  <si>
    <t>440</t>
  </si>
  <si>
    <t>441</t>
  </si>
  <si>
    <t>442</t>
  </si>
  <si>
    <t>443</t>
  </si>
  <si>
    <t>г. Нягань, ул. Речная, д. 105</t>
  </si>
  <si>
    <t>444</t>
  </si>
  <si>
    <t>г. Нягань, ул. Речная, д. 107</t>
  </si>
  <si>
    <t>445</t>
  </si>
  <si>
    <t>г. Нягань, ул. Речная, д. 109</t>
  </si>
  <si>
    <t>446</t>
  </si>
  <si>
    <t>447</t>
  </si>
  <si>
    <t>г. Нягань, ул. Речная, д. 117</t>
  </si>
  <si>
    <t>448</t>
  </si>
  <si>
    <t>449</t>
  </si>
  <si>
    <t>г. Нягань, ул. Речная, д. 121</t>
  </si>
  <si>
    <t>450</t>
  </si>
  <si>
    <t>451</t>
  </si>
  <si>
    <t>452</t>
  </si>
  <si>
    <t>г. Нягань, ул. Речная, д. 171</t>
  </si>
  <si>
    <t>453</t>
  </si>
  <si>
    <t>г. Нягань, ул. Речная, д. 177</t>
  </si>
  <si>
    <t>454</t>
  </si>
  <si>
    <t>455</t>
  </si>
  <si>
    <t>г. Нягань, ул. Речная, д. 187</t>
  </si>
  <si>
    <t>456</t>
  </si>
  <si>
    <t>457</t>
  </si>
  <si>
    <t>458</t>
  </si>
  <si>
    <t>г. Нягань, ул. Тихона Сенькина, д. 14</t>
  </si>
  <si>
    <t>459</t>
  </si>
  <si>
    <t>г. Нягань, ул. Уральская, д. 19</t>
  </si>
  <si>
    <t>460</t>
  </si>
  <si>
    <t>пгт. Октябрьское, ул. Комсомольская, д. 16</t>
  </si>
  <si>
    <t>461</t>
  </si>
  <si>
    <t>с. Перегребное, ул. Строителей, д. 30</t>
  </si>
  <si>
    <t>462</t>
  </si>
  <si>
    <t>пгт. Приобье, мкр. Газовиков, д. 19А</t>
  </si>
  <si>
    <t>469</t>
  </si>
  <si>
    <t>п. Унъюган, мкр. 40 лет Победы, д. 10</t>
  </si>
  <si>
    <t>470</t>
  </si>
  <si>
    <t>п. Унъюган, ул. Газпромовская, д. 8</t>
  </si>
  <si>
    <t>471</t>
  </si>
  <si>
    <t>п. Унъюган, ул. Газпромовская, д. 10</t>
  </si>
  <si>
    <t>472</t>
  </si>
  <si>
    <t>п. Унъюган, ул. Газпромовская, д. 12</t>
  </si>
  <si>
    <t>473</t>
  </si>
  <si>
    <t>п. Унъюган, ул. Газпромовская, д. 14</t>
  </si>
  <si>
    <t>474</t>
  </si>
  <si>
    <t>п. Унъюган, ул. Газпромовская, д. 18</t>
  </si>
  <si>
    <t>475</t>
  </si>
  <si>
    <t>п. Унъюган, ул. Газпромовская, д. 29</t>
  </si>
  <si>
    <t>476</t>
  </si>
  <si>
    <t>г. Покачи, ул. Комсомольская, д. 6</t>
  </si>
  <si>
    <t>477</t>
  </si>
  <si>
    <t>г. Покачи, ул. Комсомольская, д. 7</t>
  </si>
  <si>
    <t>478</t>
  </si>
  <si>
    <t>г. Покачи, ул. Ленина, д. 1</t>
  </si>
  <si>
    <t>479</t>
  </si>
  <si>
    <t>г. Покачи, ул. Ленина, д. 2</t>
  </si>
  <si>
    <t>480</t>
  </si>
  <si>
    <t>г. Покачи, ул. Ленина, д. 3</t>
  </si>
  <si>
    <t>481</t>
  </si>
  <si>
    <t>г. Покачи, ул. Ленина, д. 4</t>
  </si>
  <si>
    <t>482</t>
  </si>
  <si>
    <t>г. Покачи, ул. Ленина, д. 12</t>
  </si>
  <si>
    <t>483</t>
  </si>
  <si>
    <t>г. Покачи, ул. Мира, д. 1</t>
  </si>
  <si>
    <t>484</t>
  </si>
  <si>
    <t>г. Покачи, ул. Мира, д. 3</t>
  </si>
  <si>
    <t>485</t>
  </si>
  <si>
    <t>г. Покачи, ул. Мира, д. 4</t>
  </si>
  <si>
    <t>486</t>
  </si>
  <si>
    <t>г. Покачи, ул. Мира, д. 5</t>
  </si>
  <si>
    <t>487</t>
  </si>
  <si>
    <t>г. Покачи, ул. Мира, д. 7</t>
  </si>
  <si>
    <t>488</t>
  </si>
  <si>
    <t>г. Покачи, ул. Мира, д. 14</t>
  </si>
  <si>
    <t>489</t>
  </si>
  <si>
    <t>г. Покачи, ул. Мира, д. 16</t>
  </si>
  <si>
    <t>490</t>
  </si>
  <si>
    <t>г. Покачи, ул. Молодежная, д. 1</t>
  </si>
  <si>
    <t>491</t>
  </si>
  <si>
    <t>г. Покачи, ул. Молодежная, д. 5</t>
  </si>
  <si>
    <t>492</t>
  </si>
  <si>
    <t>г. Покачи, ул. Молодежная, д. 7</t>
  </si>
  <si>
    <t>493</t>
  </si>
  <si>
    <t>г. Покачи, ул. Молодежная, д. 8</t>
  </si>
  <si>
    <t>494</t>
  </si>
  <si>
    <t>г. Покачи, ул. Промышленная, д. 13</t>
  </si>
  <si>
    <t>495</t>
  </si>
  <si>
    <t>г. Покачи, ул. Таежная, д. 8</t>
  </si>
  <si>
    <t>496</t>
  </si>
  <si>
    <t>497</t>
  </si>
  <si>
    <t>498</t>
  </si>
  <si>
    <t>г. Покачи, ул. Таежная, д. 16</t>
  </si>
  <si>
    <t>499</t>
  </si>
  <si>
    <t>г. Пыть-Ях, мкр. 10 Мамонтово, д. 10</t>
  </si>
  <si>
    <t>500</t>
  </si>
  <si>
    <t>г. Пыть-Ях, мкр. 3 Кедровый, д. 18А</t>
  </si>
  <si>
    <t>501</t>
  </si>
  <si>
    <t>г. Пыть-Ях, мкр. 3 Кедровый, д. 41</t>
  </si>
  <si>
    <t>502</t>
  </si>
  <si>
    <t>г. Пыть-Ях, мкр. 3 Кедровый, д. 44</t>
  </si>
  <si>
    <t>503</t>
  </si>
  <si>
    <t>г. Пыть-Ях, мкр. 5-й Солнечный, д. 10/1</t>
  </si>
  <si>
    <t>504</t>
  </si>
  <si>
    <t>г. Пыть-Ях, мкр. 5-й Солнечный, д. 10/3</t>
  </si>
  <si>
    <t>505</t>
  </si>
  <si>
    <t>506</t>
  </si>
  <si>
    <t>507</t>
  </si>
  <si>
    <t>г. Пыть-Ях, ул. Сибирская (мкр. 2а Лесников), д. 3</t>
  </si>
  <si>
    <t>508</t>
  </si>
  <si>
    <t>г. Пыть-Ях, мкр 1-й Центральный, д. 14</t>
  </si>
  <si>
    <t>509</t>
  </si>
  <si>
    <t>г. Пыть-Ях, мкр 1-й Центральный, д. 15</t>
  </si>
  <si>
    <t>510</t>
  </si>
  <si>
    <t>511</t>
  </si>
  <si>
    <t>г. Пыть-Ях, мкр 2а Лесников, ул. Советская, д. 30А</t>
  </si>
  <si>
    <t>512</t>
  </si>
  <si>
    <t>г. Пыть-Ях, мкр 2а Лесников, ул. Советская, д. 32А</t>
  </si>
  <si>
    <t>513</t>
  </si>
  <si>
    <t>г. Пыть-Ях, мкр 2а Лесников, ул. Советская, д. 35</t>
  </si>
  <si>
    <t>514</t>
  </si>
  <si>
    <t>515</t>
  </si>
  <si>
    <t>г. Пыть-Ях, мкр 2а Лесников, ул. Советская, д. 39</t>
  </si>
  <si>
    <t>516</t>
  </si>
  <si>
    <t>г. Пыть-Ях, мкр 2а Лесников, ул. Советская, д. 41</t>
  </si>
  <si>
    <t>517</t>
  </si>
  <si>
    <t>г. Пыть-Ях, мкр 2-й Нефтяников, д. 14</t>
  </si>
  <si>
    <t>518</t>
  </si>
  <si>
    <t>г. Пыть-Ях, мкр 2-й Нефтяников, д. 15</t>
  </si>
  <si>
    <t>519</t>
  </si>
  <si>
    <t>г. Пыть-Ях, мкр 2-й Нефтяников, д. 17</t>
  </si>
  <si>
    <t>520</t>
  </si>
  <si>
    <t>г. Пыть-Ях, мкр 2-й Нефтяников, д. 18</t>
  </si>
  <si>
    <t>521</t>
  </si>
  <si>
    <t>г. Пыть-Ях, мкр 2-й Нефтяников, д. 19</t>
  </si>
  <si>
    <t>522</t>
  </si>
  <si>
    <t>г. Пыть-Ях, мкр 2-й Нефтяников, д. 21</t>
  </si>
  <si>
    <t>523</t>
  </si>
  <si>
    <t>г. Пыть-Ях, мкр 2-й Нефтяников, д. 22</t>
  </si>
  <si>
    <t>524</t>
  </si>
  <si>
    <t>г. Пыть-Ях, мкр 2-й Нефтяников, д. 23</t>
  </si>
  <si>
    <t>525</t>
  </si>
  <si>
    <t>г. Пыть-Ях, мкр 2-й Нефтяников, д. 24</t>
  </si>
  <si>
    <t>526</t>
  </si>
  <si>
    <t>г. Пыть-Ях, мкр 2-й Нефтяников, д. 29</t>
  </si>
  <si>
    <t>527</t>
  </si>
  <si>
    <t>528</t>
  </si>
  <si>
    <t>г. Радужный, мкр. 1-й, д. 2</t>
  </si>
  <si>
    <t>529</t>
  </si>
  <si>
    <t>г. Радужный, мкр. 1-й, д. 12</t>
  </si>
  <si>
    <t>530</t>
  </si>
  <si>
    <t>г. Радужный, мкр. 1-й, д. 30</t>
  </si>
  <si>
    <t>531</t>
  </si>
  <si>
    <t>г. Радужный, мкр. 2-й, д. 3</t>
  </si>
  <si>
    <t>532</t>
  </si>
  <si>
    <t>г. Радужный, мкр. 2-й, д. 4</t>
  </si>
  <si>
    <t>533</t>
  </si>
  <si>
    <t>г. Радужный, мкр. 2-й, д. 6</t>
  </si>
  <si>
    <t>534</t>
  </si>
  <si>
    <t>г. Радужный, мкр. 2-й, д. 20</t>
  </si>
  <si>
    <t>535</t>
  </si>
  <si>
    <t>г. Радужный, мкр. 2-й, д. 22</t>
  </si>
  <si>
    <t>536</t>
  </si>
  <si>
    <t>г. Радужный, мкр. 2-й, д. 23</t>
  </si>
  <si>
    <t>537</t>
  </si>
  <si>
    <t>г. Радужный, мкр. 2-й, д. 25</t>
  </si>
  <si>
    <t>538</t>
  </si>
  <si>
    <t>г. Радужный, мкр. 3-й, д. 11</t>
  </si>
  <si>
    <t>539</t>
  </si>
  <si>
    <t>г. Радужный, мкр. 3-й, д. 13</t>
  </si>
  <si>
    <t>540</t>
  </si>
  <si>
    <t>г. Радужный, мкр. 4-й, д. 29</t>
  </si>
  <si>
    <t>541</t>
  </si>
  <si>
    <t>г. Радужный, мкр. 7-й, д. 8</t>
  </si>
  <si>
    <t>542</t>
  </si>
  <si>
    <t>г. Радужный, мкр. 7-й, д. 12</t>
  </si>
  <si>
    <t>543</t>
  </si>
  <si>
    <t>г. Радужный, мкр. 7-й, д. 14</t>
  </si>
  <si>
    <t>544</t>
  </si>
  <si>
    <t>г. Радужный, мкр. 9-й, д. 46</t>
  </si>
  <si>
    <t>545</t>
  </si>
  <si>
    <t>г. Радужный, мкр. 9-й, д. 47</t>
  </si>
  <si>
    <t>546</t>
  </si>
  <si>
    <t>пгт. Агириш, ул. Вокзальная, д. 9</t>
  </si>
  <si>
    <t>547</t>
  </si>
  <si>
    <t>пгт. Агириш, ул. Вокзальная, д. 11</t>
  </si>
  <si>
    <t>548</t>
  </si>
  <si>
    <t>549</t>
  </si>
  <si>
    <t>п. Алябьевский, ул. Коммунистическая, д. 16А</t>
  </si>
  <si>
    <t>550</t>
  </si>
  <si>
    <t>п. Алябьевский, ул. Коммунистическая, д. 18</t>
  </si>
  <si>
    <t>551</t>
  </si>
  <si>
    <t>п. Алябьевский, ул. Ленина, д. 7</t>
  </si>
  <si>
    <t>552</t>
  </si>
  <si>
    <t>553</t>
  </si>
  <si>
    <t>п. Алябьевский, ул. Токмянина, д. 1</t>
  </si>
  <si>
    <t>554</t>
  </si>
  <si>
    <t>555</t>
  </si>
  <si>
    <t>п. Алябьевский, ул. Токмянина, д. 6</t>
  </si>
  <si>
    <t>556</t>
  </si>
  <si>
    <t>557</t>
  </si>
  <si>
    <t>558</t>
  </si>
  <si>
    <t>559</t>
  </si>
  <si>
    <t>560</t>
  </si>
  <si>
    <t>561</t>
  </si>
  <si>
    <t>г. Советский, мкр. Нефтяник, д. 15</t>
  </si>
  <si>
    <t>562</t>
  </si>
  <si>
    <t>563</t>
  </si>
  <si>
    <t>г. Советский, ул. Гагарина, д. 62</t>
  </si>
  <si>
    <t>564</t>
  </si>
  <si>
    <t>565</t>
  </si>
  <si>
    <t>566</t>
  </si>
  <si>
    <t>г. Советский, ул. Гастелло, д. 39А</t>
  </si>
  <si>
    <t>567</t>
  </si>
  <si>
    <t>г. Советский, ул. Калинина, д. 1</t>
  </si>
  <si>
    <t>568</t>
  </si>
  <si>
    <t>г. Советский, ул. Киевская, д. 27</t>
  </si>
  <si>
    <t>569</t>
  </si>
  <si>
    <t>г. Советский, ул. Киевская, д. 28</t>
  </si>
  <si>
    <t>570</t>
  </si>
  <si>
    <t>571</t>
  </si>
  <si>
    <t>г. Советский, ул. Макаренко, д. 6</t>
  </si>
  <si>
    <t>572</t>
  </si>
  <si>
    <t>573</t>
  </si>
  <si>
    <t>г. Советский, ул. Октябрьская, д. 4</t>
  </si>
  <si>
    <t>574</t>
  </si>
  <si>
    <t>г. Советский, ул. Октябрьская, д. 6</t>
  </si>
  <si>
    <t>575</t>
  </si>
  <si>
    <t>г. Советский, ул. Припарковая, д. 1</t>
  </si>
  <si>
    <t>576</t>
  </si>
  <si>
    <t>г. Советский, ул. Припарковая, д. 2</t>
  </si>
  <si>
    <t>577</t>
  </si>
  <si>
    <t>г. Советский, ул. Строительная, д. 4</t>
  </si>
  <si>
    <t>578</t>
  </si>
  <si>
    <t>г. Советский, ул. Трассовиков, д. 2А</t>
  </si>
  <si>
    <t>579</t>
  </si>
  <si>
    <t>г. Советский, ул. Юбилейная, д. 52</t>
  </si>
  <si>
    <t>580</t>
  </si>
  <si>
    <t>г. Советский, ул. Юбилейная, д. 56</t>
  </si>
  <si>
    <t>582</t>
  </si>
  <si>
    <t>г. Советский, ул. Юбилейная, д. 73</t>
  </si>
  <si>
    <t>583</t>
  </si>
  <si>
    <t>г. Сургут, пр-кт. Комсомольский, д. 6</t>
  </si>
  <si>
    <t>584</t>
  </si>
  <si>
    <t>г. Сургут, пр-кт. Комсомольский, д. 6/1</t>
  </si>
  <si>
    <t>585</t>
  </si>
  <si>
    <t>г. Сургут, пр-кт. Комсомольский, д. 12</t>
  </si>
  <si>
    <t>586</t>
  </si>
  <si>
    <t>г. Сургут, пр-кт. Комсомольский, д. 12/1</t>
  </si>
  <si>
    <t>587</t>
  </si>
  <si>
    <t>г. Сургут, пр-кт. Комсомольский, д. 20/1</t>
  </si>
  <si>
    <t>588</t>
  </si>
  <si>
    <t>г. Сургут, пр-кт. Комсомольский, д. 21</t>
  </si>
  <si>
    <t>589</t>
  </si>
  <si>
    <t>г. Сургут, пр-кт. Комсомольский, д. 21/1</t>
  </si>
  <si>
    <t>590</t>
  </si>
  <si>
    <t>г. Сургут, пр-кт. Комсомольский, д. 25</t>
  </si>
  <si>
    <t>591</t>
  </si>
  <si>
    <t>г. Сургут, пр-кт. Комсомольский, д. 27/1</t>
  </si>
  <si>
    <t>592</t>
  </si>
  <si>
    <t>г. Сургут, пр-кт. Комсомольский, д. 44/2</t>
  </si>
  <si>
    <t>594</t>
  </si>
  <si>
    <t>595</t>
  </si>
  <si>
    <t>596</t>
  </si>
  <si>
    <t>597</t>
  </si>
  <si>
    <t>г. Сургут, пр-кт. Ленина, д. 35/1</t>
  </si>
  <si>
    <t>598</t>
  </si>
  <si>
    <t>г. Сургут, пр-кт. Ленина, д. 37</t>
  </si>
  <si>
    <t>599</t>
  </si>
  <si>
    <t>г. Сургут, пр-кт. Ленина, д. 37/1</t>
  </si>
  <si>
    <t>600</t>
  </si>
  <si>
    <t>г. Сургут, пр-кт. Ленина, д. 37/2</t>
  </si>
  <si>
    <t>601</t>
  </si>
  <si>
    <t>г. Сургут, пр-кт. Ленина, д. 39</t>
  </si>
  <si>
    <t>602</t>
  </si>
  <si>
    <t>г. Сургут, пр-кт. Ленина, д. 39/1</t>
  </si>
  <si>
    <t>603</t>
  </si>
  <si>
    <t>г. Сургут, пр-кт. Ленина, д. 42</t>
  </si>
  <si>
    <t>604</t>
  </si>
  <si>
    <t>г. Сургут, пр-кт. Ленина, д. 50</t>
  </si>
  <si>
    <t>605</t>
  </si>
  <si>
    <t>г. Сургут, пр-кт. Ленина, д. 52</t>
  </si>
  <si>
    <t>606</t>
  </si>
  <si>
    <t>г. Сургут, пр-кт. Ленина, д. 53</t>
  </si>
  <si>
    <t>607</t>
  </si>
  <si>
    <t>г. Сургут, пр-кт. Ленина, д. 54</t>
  </si>
  <si>
    <t>608</t>
  </si>
  <si>
    <t>г. Сургут, пр-кт. Ленина, д. 55</t>
  </si>
  <si>
    <t>609</t>
  </si>
  <si>
    <t>г. Сургут, пр-кт. Ленина, д. 56</t>
  </si>
  <si>
    <t>610</t>
  </si>
  <si>
    <t>г. Сургут, пр-кт. Мира, д. 4</t>
  </si>
  <si>
    <t>611</t>
  </si>
  <si>
    <t>г. Сургут, пр-кт. Мира, д. 4/1</t>
  </si>
  <si>
    <t>612</t>
  </si>
  <si>
    <t>г. Сургут, пр-кт. Мира, д. 10</t>
  </si>
  <si>
    <t>613</t>
  </si>
  <si>
    <t>614</t>
  </si>
  <si>
    <t>г. Сургут, пр-кт. Мира, д. 17</t>
  </si>
  <si>
    <t>615</t>
  </si>
  <si>
    <t>г. Сургут, пр-кт. Мира, д. 30</t>
  </si>
  <si>
    <t>616</t>
  </si>
  <si>
    <t>г. Сургут, пр-кт. Мира, д. 39</t>
  </si>
  <si>
    <t>617</t>
  </si>
  <si>
    <t>г. Сургут, пр-кт. Набережный, д. 76</t>
  </si>
  <si>
    <t>618</t>
  </si>
  <si>
    <t>г. Сургут, пр-кт. Пролетарский, д. 14</t>
  </si>
  <si>
    <t>619</t>
  </si>
  <si>
    <t>г. Сургут, пр-кт. Пролетарский, д. 24</t>
  </si>
  <si>
    <t>620</t>
  </si>
  <si>
    <t>г. Сургут, пр-кт. Пролетарский, д. 26</t>
  </si>
  <si>
    <t>621</t>
  </si>
  <si>
    <t>г. Сургут, проезд Взлетный, д. 5</t>
  </si>
  <si>
    <t>622</t>
  </si>
  <si>
    <t>г. Сургут, проезд Взлетный, д. 5/1</t>
  </si>
  <si>
    <t>623</t>
  </si>
  <si>
    <t>г. Сургут, проезд Взлетный, д. 7</t>
  </si>
  <si>
    <t>624</t>
  </si>
  <si>
    <t>г. Сургут, проезд Дружбы, д. 9</t>
  </si>
  <si>
    <t>625</t>
  </si>
  <si>
    <t>г. Сургут, проезд Первопроходцев, д. 1</t>
  </si>
  <si>
    <t>626</t>
  </si>
  <si>
    <t>г. Сургут, проезд Первопроходцев, д. 7/1</t>
  </si>
  <si>
    <t>627</t>
  </si>
  <si>
    <t>г. Сургут, проезд Первопроходцев, д. 8</t>
  </si>
  <si>
    <t>628</t>
  </si>
  <si>
    <t>г. Сургут, проезд Первопроходцев, д. 11</t>
  </si>
  <si>
    <t>629</t>
  </si>
  <si>
    <t>г. Сургут, проезд Первопроходцев, д. 11/2</t>
  </si>
  <si>
    <t>630</t>
  </si>
  <si>
    <t>г. Сургут, проезд Первопроходцев, д. 14</t>
  </si>
  <si>
    <t>631</t>
  </si>
  <si>
    <t>г. Сургут, ул. 30 лет Победы, д. 1А</t>
  </si>
  <si>
    <t>632</t>
  </si>
  <si>
    <t>г. Сургут, ул. 30 лет Победы, д. 3А</t>
  </si>
  <si>
    <t>633</t>
  </si>
  <si>
    <t>634</t>
  </si>
  <si>
    <t>г. Сургут, ул. 50 лет ВЛКСМ, д. 2/2</t>
  </si>
  <si>
    <t>635</t>
  </si>
  <si>
    <t>г. Сургут, ул. 50 лет ВЛКСМ, д. 4</t>
  </si>
  <si>
    <t>636</t>
  </si>
  <si>
    <t>г. Сургут, ул. 50 лет ВЛКСМ, д. 6А</t>
  </si>
  <si>
    <t>637</t>
  </si>
  <si>
    <t>г. Сургут, ул. 50 лет ВЛКСМ, д. 7</t>
  </si>
  <si>
    <t>638</t>
  </si>
  <si>
    <t>г. Сургут, ул. 50 лет ВЛКСМ, д. 13</t>
  </si>
  <si>
    <t>639</t>
  </si>
  <si>
    <t>г. Сургут, ул. Аэрофлотская, д. 13</t>
  </si>
  <si>
    <t>640</t>
  </si>
  <si>
    <t>г. Сургут, ул. Аэрофлотская, д. 15</t>
  </si>
  <si>
    <t>641</t>
  </si>
  <si>
    <t>г. Сургут, ул. Быстринская, д. 6</t>
  </si>
  <si>
    <t>642</t>
  </si>
  <si>
    <t>643</t>
  </si>
  <si>
    <t>г. Сургут, ул. Гагарина, д. 14</t>
  </si>
  <si>
    <t>644</t>
  </si>
  <si>
    <t>г. Сургут, ул. Гагарина, д. 24</t>
  </si>
  <si>
    <t>645</t>
  </si>
  <si>
    <t>г. Сургут, ул. Гагарина, д. 26</t>
  </si>
  <si>
    <t>646</t>
  </si>
  <si>
    <t>г. Сургут, ул. Генерала Иванова, д. 7</t>
  </si>
  <si>
    <t>647</t>
  </si>
  <si>
    <t>г. Сургут, ул. Григория Кукуевицкого, д. 2</t>
  </si>
  <si>
    <t>648</t>
  </si>
  <si>
    <t>г. Сургут, ул. Григория Кукуевицкого, д. 4</t>
  </si>
  <si>
    <t>649</t>
  </si>
  <si>
    <t>г. Сургут, ул. Дзержинского, д. 1</t>
  </si>
  <si>
    <t>650</t>
  </si>
  <si>
    <t>г. Сургут, ул. Дзержинского, д. 3А</t>
  </si>
  <si>
    <t>651</t>
  </si>
  <si>
    <t>г. Сургут, ул. Дзержинского, д. 3Б</t>
  </si>
  <si>
    <t>652</t>
  </si>
  <si>
    <t>г. Сургут, ул. Дзержинского, д. 4</t>
  </si>
  <si>
    <t>653</t>
  </si>
  <si>
    <t>654</t>
  </si>
  <si>
    <t>г. Сургут, ул. Дзержинского, д. 7/2</t>
  </si>
  <si>
    <t>655</t>
  </si>
  <si>
    <t>г. Сургут, ул. Дзержинского, д. 7/3</t>
  </si>
  <si>
    <t>656</t>
  </si>
  <si>
    <t>г. Сургут, ул. Дзержинского, д. 9/1</t>
  </si>
  <si>
    <t>657</t>
  </si>
  <si>
    <t>г. Сургут, ул. Дзержинского, д. 9/2</t>
  </si>
  <si>
    <t>658</t>
  </si>
  <si>
    <t>г. Сургут, ул. Дзержинского, д. 13/1</t>
  </si>
  <si>
    <t>659</t>
  </si>
  <si>
    <t>г. Сургут, ул. Дзержинского, д. 14А</t>
  </si>
  <si>
    <t>660</t>
  </si>
  <si>
    <t>г. Сургут, ул. Дзержинского, д. 14Б</t>
  </si>
  <si>
    <t>661</t>
  </si>
  <si>
    <t>г. Сургут, ул. Дзержинского, д. 15</t>
  </si>
  <si>
    <t>662</t>
  </si>
  <si>
    <t>г. Сургут, ул. Дзержинского, д. 16В</t>
  </si>
  <si>
    <t>663</t>
  </si>
  <si>
    <t>г. Сургут, ул. Крылова, д. 21</t>
  </si>
  <si>
    <t>664</t>
  </si>
  <si>
    <t>г. Сургут, ул. Крылова, д. 25</t>
  </si>
  <si>
    <t>665</t>
  </si>
  <si>
    <t>г. Сургут, ул. Крылова, д. 39</t>
  </si>
  <si>
    <t>666</t>
  </si>
  <si>
    <t>г. Сургут, ул. Крылова, д. 43</t>
  </si>
  <si>
    <t>667</t>
  </si>
  <si>
    <t>г. Сургут, ул. Ленинградская, д. 1</t>
  </si>
  <si>
    <t>668</t>
  </si>
  <si>
    <t>669</t>
  </si>
  <si>
    <t>г. Сургут, ул. Лермонтова, д. 4</t>
  </si>
  <si>
    <t>670</t>
  </si>
  <si>
    <t>г. Сургут, ул. Лермонтова, д. 4/1</t>
  </si>
  <si>
    <t>671</t>
  </si>
  <si>
    <t>г. Сургут, ул. Лермонтова, д. 4/2</t>
  </si>
  <si>
    <t>672</t>
  </si>
  <si>
    <t>г. Сургут, ул. Лермонтова, д. 6</t>
  </si>
  <si>
    <t>673</t>
  </si>
  <si>
    <t>г. Сургут, ул. Лермонтова, д. 6/2</t>
  </si>
  <si>
    <t>674</t>
  </si>
  <si>
    <t>г. Сургут, ул. Лермонтова, д. 6/3</t>
  </si>
  <si>
    <t>675</t>
  </si>
  <si>
    <t>г. Сургут, ул. Магистральная, д. 10</t>
  </si>
  <si>
    <t>676</t>
  </si>
  <si>
    <t>г. Сургут, ул. Магистральная, д. 32</t>
  </si>
  <si>
    <t>677</t>
  </si>
  <si>
    <t>г. Сургут, ул. Магистральная, д. 34</t>
  </si>
  <si>
    <t>678</t>
  </si>
  <si>
    <t>г. Сургут, ул. Магистральная, д. 36</t>
  </si>
  <si>
    <t>679</t>
  </si>
  <si>
    <t>г. Сургут, ул. Майская, д. 13/1</t>
  </si>
  <si>
    <t>г. Сургут, ул. Майская, д. 13/2</t>
  </si>
  <si>
    <t>681</t>
  </si>
  <si>
    <t>г. Сургут, ул. Маяковского, д. 16</t>
  </si>
  <si>
    <t>682</t>
  </si>
  <si>
    <t>г. Сургут, ул. Маяковского, д. 27/1</t>
  </si>
  <si>
    <t>683</t>
  </si>
  <si>
    <t>г. Сургут, ул. Маяковского, д. 39</t>
  </si>
  <si>
    <t>684</t>
  </si>
  <si>
    <t>г. Сургут, ул. Маяковского, д. 47</t>
  </si>
  <si>
    <t>685</t>
  </si>
  <si>
    <t>г. Сургут, ул. Маяковского, д. 47КОРП1</t>
  </si>
  <si>
    <t>686</t>
  </si>
  <si>
    <t>г. Сургут, ул. Маяковского, д. 49</t>
  </si>
  <si>
    <t>687</t>
  </si>
  <si>
    <t>г. Сургут, ул. Маяковского, д. 49КОРП1</t>
  </si>
  <si>
    <t>688</t>
  </si>
  <si>
    <t>689</t>
  </si>
  <si>
    <t>г. Сургут, ул. Мелик-Карамова, д. 25/1</t>
  </si>
  <si>
    <t>690</t>
  </si>
  <si>
    <t>г. Сургут, ул. Мелик-Карамова, д. 25/2</t>
  </si>
  <si>
    <t>691</t>
  </si>
  <si>
    <t>692</t>
  </si>
  <si>
    <t>г. Сургут, ул. Мелик-Карамова, д. 74А</t>
  </si>
  <si>
    <t>693</t>
  </si>
  <si>
    <t>г. Сургут, ул. Мелик-Карамова, д. 76В</t>
  </si>
  <si>
    <t>694</t>
  </si>
  <si>
    <t>г. Сургут, ул. Мечникова, д. 11</t>
  </si>
  <si>
    <t>695</t>
  </si>
  <si>
    <t>г. Сургут, ул. Московская, д. 34</t>
  </si>
  <si>
    <t>696</t>
  </si>
  <si>
    <t>г. Сургут, ул. Нагорная, д. 3</t>
  </si>
  <si>
    <t>697</t>
  </si>
  <si>
    <t>г. Сургут, ул. Нагорная, д. 13</t>
  </si>
  <si>
    <t>698</t>
  </si>
  <si>
    <t>г. Сургут, ул. Островского, д. 2</t>
  </si>
  <si>
    <t>699</t>
  </si>
  <si>
    <t>г. Сургут, ул. Островского, д. 8</t>
  </si>
  <si>
    <t>700</t>
  </si>
  <si>
    <t>г. Сургут, ул. Островского, д. 9</t>
  </si>
  <si>
    <t>701</t>
  </si>
  <si>
    <t>г. Сургут, ул. Островского, д. 9/1</t>
  </si>
  <si>
    <t>702</t>
  </si>
  <si>
    <t>703</t>
  </si>
  <si>
    <t>г. Сургут, ул. Островского, д. 21/1</t>
  </si>
  <si>
    <t>704</t>
  </si>
  <si>
    <t>г. Сургут, ул. Островского, д. 21А</t>
  </si>
  <si>
    <t>705</t>
  </si>
  <si>
    <t>г. Сургут, ул. Островского, д. 24</t>
  </si>
  <si>
    <t>706</t>
  </si>
  <si>
    <t>г. Сургут, ул. Островского, д. 26КОРП1</t>
  </si>
  <si>
    <t>707</t>
  </si>
  <si>
    <t>г. Сургут, ул. Островского, д. 29</t>
  </si>
  <si>
    <t>708</t>
  </si>
  <si>
    <t>г. Сургут, ул. Островского, д. 40</t>
  </si>
  <si>
    <t>709</t>
  </si>
  <si>
    <t>г. Сургут, ул. Привокзальная, д. 2</t>
  </si>
  <si>
    <t>710</t>
  </si>
  <si>
    <t>г. Сургут, ул. Привокзальная, д. 4А</t>
  </si>
  <si>
    <t>711</t>
  </si>
  <si>
    <t>г. Сургут, ул. Привокзальная, д. 9</t>
  </si>
  <si>
    <t>712</t>
  </si>
  <si>
    <t>г. Сургут, ул. Привокзальная, д. 26</t>
  </si>
  <si>
    <t>713</t>
  </si>
  <si>
    <t>г. Сургут, ул. Просвещения, д. 27</t>
  </si>
  <si>
    <t>714</t>
  </si>
  <si>
    <t>г. Сургут, ул. Просвещения, д. 29</t>
  </si>
  <si>
    <t>715</t>
  </si>
  <si>
    <t>г. Сургут, ул. Просвещения, д. 29/1</t>
  </si>
  <si>
    <t>716</t>
  </si>
  <si>
    <t>г. Сургут, ул. Просвещения, д. 35</t>
  </si>
  <si>
    <t>717</t>
  </si>
  <si>
    <t>г. Сургут, ул. Просвещения, д. 37</t>
  </si>
  <si>
    <t>718</t>
  </si>
  <si>
    <t>г. Сургут, ул. Профсоюзов, д. 50</t>
  </si>
  <si>
    <t>719</t>
  </si>
  <si>
    <t>г. Сургут, ул. Пушкина, д. 8</t>
  </si>
  <si>
    <t>720</t>
  </si>
  <si>
    <t>г. Сургут, ул. Пушкина, д. 8/1</t>
  </si>
  <si>
    <t>721</t>
  </si>
  <si>
    <t>г. Сургут, ул. Пушкина, д. 8/3</t>
  </si>
  <si>
    <t>722</t>
  </si>
  <si>
    <t>г. Сургут, ул. Пушкина, д. 14</t>
  </si>
  <si>
    <t>723</t>
  </si>
  <si>
    <t>г. Сургут, ул. Пушкина, д. 14КОРП1</t>
  </si>
  <si>
    <t>724</t>
  </si>
  <si>
    <t>г. Сургут, ул. Пушкина, д. 18/1</t>
  </si>
  <si>
    <t>725</t>
  </si>
  <si>
    <t>г. Сургут, ул. Пушкина, д. 22</t>
  </si>
  <si>
    <t>726</t>
  </si>
  <si>
    <t>г. Сургут, ул. Пушкина, д. 24</t>
  </si>
  <si>
    <t>727</t>
  </si>
  <si>
    <t>г. Сургут, ул. Республики, д. 65</t>
  </si>
  <si>
    <t>728</t>
  </si>
  <si>
    <t>г. Сургут, ул. Республики, д. 67</t>
  </si>
  <si>
    <t>729</t>
  </si>
  <si>
    <t>г. Сургут, ул. Республики, д. 70</t>
  </si>
  <si>
    <t>730</t>
  </si>
  <si>
    <t>г. Сургут, ул. Толстого, д. 16</t>
  </si>
  <si>
    <t>731</t>
  </si>
  <si>
    <t>г. Сургут, ул. Толстого, д. 18</t>
  </si>
  <si>
    <t>732</t>
  </si>
  <si>
    <t>г. Сургут, ул. Толстого, д. 22</t>
  </si>
  <si>
    <t>733</t>
  </si>
  <si>
    <t>г. Сургут, ул. Федорова, д. 59</t>
  </si>
  <si>
    <t>734</t>
  </si>
  <si>
    <t>735</t>
  </si>
  <si>
    <t>г. Сургут, ул. Энгельса, д. 9</t>
  </si>
  <si>
    <t>736</t>
  </si>
  <si>
    <t>г. Сургут, ул. Энергетиков, д. 3</t>
  </si>
  <si>
    <t>737</t>
  </si>
  <si>
    <t>г. Сургут, ул. Энергетиков, д. 3/1</t>
  </si>
  <si>
    <t>г. Сургут, ул. Энергетиков, д. 3/2</t>
  </si>
  <si>
    <t>г. Сургут, ул. Энергетиков, д. 7/1</t>
  </si>
  <si>
    <t>г. Сургут, ул. Энергетиков, д. 11/1</t>
  </si>
  <si>
    <t>г. Сургут, ул. Энергетиков, д. 17</t>
  </si>
  <si>
    <t>г. Сургут, ул. Энергетиков, д. 26</t>
  </si>
  <si>
    <t>г. Сургут, ул. Энергетиков, д. 26/1</t>
  </si>
  <si>
    <t>г. Сургут, ул. Энтузиастов, д. 37</t>
  </si>
  <si>
    <t>г. Сургут, ул. Энтузиастов, д. 44</t>
  </si>
  <si>
    <t>746</t>
  </si>
  <si>
    <t>г. Сургут, ул. Югорская, д. 7</t>
  </si>
  <si>
    <t>747</t>
  </si>
  <si>
    <t>748</t>
  </si>
  <si>
    <t>г. Сургут, ул. Югорская, д. 18</t>
  </si>
  <si>
    <t>749</t>
  </si>
  <si>
    <t>г. Сургут, ул. Югорская, д. 22</t>
  </si>
  <si>
    <t>750</t>
  </si>
  <si>
    <t>пгт. Барсово, ул. Апрельская, д. 7</t>
  </si>
  <si>
    <t>751</t>
  </si>
  <si>
    <t>пгт. Барсово, ул. Обская, д. 32</t>
  </si>
  <si>
    <t>752</t>
  </si>
  <si>
    <t>пгт. Барсово, ул. Обская, д. 34</t>
  </si>
  <si>
    <t>753</t>
  </si>
  <si>
    <t>пгт. Барсово, ул. Щемелева, д. 12</t>
  </si>
  <si>
    <t>754</t>
  </si>
  <si>
    <t>пгт. Белый Яр, мкр. 1-й, д. 3</t>
  </si>
  <si>
    <t>755</t>
  </si>
  <si>
    <t>пгт. Белый Яр, мкр. 1-й, д. 4</t>
  </si>
  <si>
    <t>756</t>
  </si>
  <si>
    <t>пгт. Белый Яр, мкр. 1-й, д. 5</t>
  </si>
  <si>
    <t>757</t>
  </si>
  <si>
    <t>пгт. Белый Яр, мкр. 1-й, д. 6</t>
  </si>
  <si>
    <t>758</t>
  </si>
  <si>
    <t>пгт. Белый Яр, ул. Лесная, д. 26</t>
  </si>
  <si>
    <t>759</t>
  </si>
  <si>
    <t>пгт. Белый Яр, ул. Маяковского, д. 3</t>
  </si>
  <si>
    <t>760</t>
  </si>
  <si>
    <t>пгт. Белый Яр, ул. Некрасова, д. 2</t>
  </si>
  <si>
    <t>761</t>
  </si>
  <si>
    <t>пгт. Белый Яр, ул. Фадеева, д. 2</t>
  </si>
  <si>
    <t>762</t>
  </si>
  <si>
    <t>пгт. Белый Яр, ул. Фадеева, д. 14/1</t>
  </si>
  <si>
    <t>763</t>
  </si>
  <si>
    <t>пгт. Белый Яр, ул. Фадеева, д. 17</t>
  </si>
  <si>
    <t>764</t>
  </si>
  <si>
    <t>пгт. Белый Яр, ул. Фадеева, д. 19</t>
  </si>
  <si>
    <t>765</t>
  </si>
  <si>
    <t>пгт. Белый Яр, ул. Шукшина, д. 10</t>
  </si>
  <si>
    <t>766</t>
  </si>
  <si>
    <t>пгт. Белый Яр, ул. Шукшина, д. 18</t>
  </si>
  <si>
    <t>767</t>
  </si>
  <si>
    <t>с. Локосово, ул. Балуева, д. 26</t>
  </si>
  <si>
    <t>768</t>
  </si>
  <si>
    <t>с. Локосово, ул. Заводская, д. 3КОРП2</t>
  </si>
  <si>
    <t>769</t>
  </si>
  <si>
    <t>с. Локосово, ул. Заводская, д. 5</t>
  </si>
  <si>
    <t>770</t>
  </si>
  <si>
    <t>г. Лянтор, мкр. 4-й, д. 1</t>
  </si>
  <si>
    <t>771</t>
  </si>
  <si>
    <t>г. Лянтор, мкр. 4-й, д. 9</t>
  </si>
  <si>
    <t>772</t>
  </si>
  <si>
    <t>г. Лянтор, мкр. 4-й, д. 11</t>
  </si>
  <si>
    <t>773</t>
  </si>
  <si>
    <t>г. Лянтор, мкр. 4-й, д. 13</t>
  </si>
  <si>
    <t>774</t>
  </si>
  <si>
    <t>г. Лянтор, мкр. 4-й, д. 14</t>
  </si>
  <si>
    <t>775</t>
  </si>
  <si>
    <t>г. Лянтор, мкр. 4-й, д. 30</t>
  </si>
  <si>
    <t>776</t>
  </si>
  <si>
    <t>г. Лянтор, мкр. 6-й, д. 37</t>
  </si>
  <si>
    <t>777</t>
  </si>
  <si>
    <t>г. Лянтор, мкр. 6-й, д. 105</t>
  </si>
  <si>
    <t>778</t>
  </si>
  <si>
    <t>г. Лянтор, мкр. 6а, д. 76</t>
  </si>
  <si>
    <t>779</t>
  </si>
  <si>
    <t>г. Лянтор, мкр. 6а, д. 84</t>
  </si>
  <si>
    <t>780</t>
  </si>
  <si>
    <t>г. Лянтор, мкр. 6а, д. 89</t>
  </si>
  <si>
    <t>781</t>
  </si>
  <si>
    <t>г. Лянтор, мкр. 6а, д. 90</t>
  </si>
  <si>
    <t>782</t>
  </si>
  <si>
    <t>г. Лянтор, мкр. 6а, д. 92</t>
  </si>
  <si>
    <t>783</t>
  </si>
  <si>
    <t>г. Лянтор, мкр. 6а, д. 93</t>
  </si>
  <si>
    <t>784</t>
  </si>
  <si>
    <t>г. Лянтор, ул. Набережная, д. 22</t>
  </si>
  <si>
    <t>785</t>
  </si>
  <si>
    <t>г. Лянтор, ул. Набережная, д. 24</t>
  </si>
  <si>
    <t>786</t>
  </si>
  <si>
    <t>г. Лянтор, ул. Назаргалеева, д. 26</t>
  </si>
  <si>
    <t>787</t>
  </si>
  <si>
    <t>г. Лянтор, ул. Назаргалеева, д. 30</t>
  </si>
  <si>
    <t>788</t>
  </si>
  <si>
    <t>г. Лянтор, ул. Назаргалеева, д. 32</t>
  </si>
  <si>
    <t>г. Лянтор, ул. Согласия, д. 1</t>
  </si>
  <si>
    <t>г. Лянтор, ул. Согласия, д. 2</t>
  </si>
  <si>
    <t>791</t>
  </si>
  <si>
    <t>г. Лянтор, ул. Согласия, д. 3</t>
  </si>
  <si>
    <t>г. Лянтор, ул. Согласия, д. 4</t>
  </si>
  <si>
    <t>793</t>
  </si>
  <si>
    <t>г. Лянтор, ул. Согласия, д. 5</t>
  </si>
  <si>
    <t>794</t>
  </si>
  <si>
    <t>г. Лянтор, ул. Согласия, д. 6</t>
  </si>
  <si>
    <t>795</t>
  </si>
  <si>
    <t>п. Нижнесортымский, ул. Автомобилистов, д. 3</t>
  </si>
  <si>
    <t>796</t>
  </si>
  <si>
    <t>п. Нижнесортымский, ул. Автомобилистов, д. 5</t>
  </si>
  <si>
    <t>797</t>
  </si>
  <si>
    <t>п. Нижнесортымский, ул. Автомобилистов, д. 7</t>
  </si>
  <si>
    <t>798</t>
  </si>
  <si>
    <t>п. Нижнесортымский, ул. Автомобилистов, д. 9</t>
  </si>
  <si>
    <t>799</t>
  </si>
  <si>
    <t>п. Нижнесортымский, ул. Нефтяников, д. 14</t>
  </si>
  <si>
    <t>800</t>
  </si>
  <si>
    <t>801</t>
  </si>
  <si>
    <t>806</t>
  </si>
  <si>
    <t>807</t>
  </si>
  <si>
    <t>п. Нижнесортымский, ул. Северная, д. 27</t>
  </si>
  <si>
    <t>809</t>
  </si>
  <si>
    <t>п. Нижнесортымский, ул. Северная, д. 31</t>
  </si>
  <si>
    <t>810</t>
  </si>
  <si>
    <t>п. Нижнесортымский, ул. Северная, д. 32</t>
  </si>
  <si>
    <t>811</t>
  </si>
  <si>
    <t>п. Нижнесортымский, ул. Северная, д. 33</t>
  </si>
  <si>
    <t>812</t>
  </si>
  <si>
    <t>п. Нижнесортымский, ул. Сортымская, д. 6</t>
  </si>
  <si>
    <t>813</t>
  </si>
  <si>
    <t>п. Солнечный, пер. Трассовый, д. 6А</t>
  </si>
  <si>
    <t>п. Солнечный, ул. Сибирская, д. 10А</t>
  </si>
  <si>
    <t>815</t>
  </si>
  <si>
    <t>п. Ульт-Ягун, ул. 35 лет Победы, д. 8А</t>
  </si>
  <si>
    <t>816</t>
  </si>
  <si>
    <t>п. Ульт-Ягун, ул. 35 лет Победы, д. 9А</t>
  </si>
  <si>
    <t>817</t>
  </si>
  <si>
    <t>п. Ульт-Ягун, ул. 35 лет Победы, д. 10</t>
  </si>
  <si>
    <t>818</t>
  </si>
  <si>
    <t>п. Ульт-Ягун, ул. 35 лет Победы, д. 11</t>
  </si>
  <si>
    <t>819</t>
  </si>
  <si>
    <t>п. Ульт-Ягун, ул. 35 лет Победы, д. 11А</t>
  </si>
  <si>
    <t>820</t>
  </si>
  <si>
    <t>пгт. Федоровский, пер. Парковый, д. 1</t>
  </si>
  <si>
    <t>821</t>
  </si>
  <si>
    <t>пгт. Федоровский, пер. Парковый, д. 3</t>
  </si>
  <si>
    <t>822</t>
  </si>
  <si>
    <t>пгт. Федоровский, пер. Парковый, д. 9</t>
  </si>
  <si>
    <t>823</t>
  </si>
  <si>
    <t>пгт. Федоровский, пер. Парковый, д. 11</t>
  </si>
  <si>
    <t>824</t>
  </si>
  <si>
    <t>пгт. Федоровский, пер. Центральный, д. 13</t>
  </si>
  <si>
    <t>825</t>
  </si>
  <si>
    <t>пгт. Федоровский, ул. Ленина, д. 5А</t>
  </si>
  <si>
    <t>826</t>
  </si>
  <si>
    <t>пгт. Федоровский, ул. Ленина, д. 11</t>
  </si>
  <si>
    <t>827</t>
  </si>
  <si>
    <t>пгт. Федоровский, ул. Ленина, д. 13А</t>
  </si>
  <si>
    <t>828</t>
  </si>
  <si>
    <t>пгт. Федоровский, ул. Ленина, д. 14</t>
  </si>
  <si>
    <t>829</t>
  </si>
  <si>
    <t>пгт. Федоровский, ул. Ленина, д. 19А</t>
  </si>
  <si>
    <t>830</t>
  </si>
  <si>
    <t>пгт. Федоровский, ул. Ленина, д. 27А</t>
  </si>
  <si>
    <t>831</t>
  </si>
  <si>
    <t>пгт. Федоровский, ул. Ломоносова, д. 16</t>
  </si>
  <si>
    <t>832</t>
  </si>
  <si>
    <t>пгт. Федоровский, ул. Ломоносова, д. 18</t>
  </si>
  <si>
    <t>833</t>
  </si>
  <si>
    <t>пгт. Федоровский, ул. Ломоносова, д. 20</t>
  </si>
  <si>
    <t>834</t>
  </si>
  <si>
    <t>пгт. Федоровский, ул. Моховая, д. 11</t>
  </si>
  <si>
    <t>835</t>
  </si>
  <si>
    <t>пгт. Федоровский, ул. Пионерная, д. 31А</t>
  </si>
  <si>
    <t>836</t>
  </si>
  <si>
    <t>пгт. Федоровский, ул. Пионерная, д. 61</t>
  </si>
  <si>
    <t>837</t>
  </si>
  <si>
    <t>пгт. Федоровский, ул. Савуйская, д. 7</t>
  </si>
  <si>
    <t>839</t>
  </si>
  <si>
    <t>пгт. Федоровский, ул. Строителей, д. 21</t>
  </si>
  <si>
    <t>840</t>
  </si>
  <si>
    <t>пгт. Федоровский, ул. Строителей, д. 23</t>
  </si>
  <si>
    <t>841</t>
  </si>
  <si>
    <t>пгт. Федоровский, ул. Строителей, д. 27</t>
  </si>
  <si>
    <t>842</t>
  </si>
  <si>
    <t>пгт. Федоровский, ул. Федорова, д. 1</t>
  </si>
  <si>
    <t>843</t>
  </si>
  <si>
    <t>пгт. Федоровский, ул. Федорова, д. 3Б</t>
  </si>
  <si>
    <t>844</t>
  </si>
  <si>
    <t>пгт. Федоровский, ул. Федорова, д. 7А</t>
  </si>
  <si>
    <t>845</t>
  </si>
  <si>
    <t>г. Урай, мкр. 1А, д. 76</t>
  </si>
  <si>
    <t>846</t>
  </si>
  <si>
    <t>г. Урай, мкр. 1А, д. 80</t>
  </si>
  <si>
    <t>847</t>
  </si>
  <si>
    <t>г. Урай, мкр. 2, д. 29</t>
  </si>
  <si>
    <t>848</t>
  </si>
  <si>
    <t>г. Урай, мкр. 2, д. 31</t>
  </si>
  <si>
    <t>849</t>
  </si>
  <si>
    <t>г. Урай, мкр. 2, д. 33</t>
  </si>
  <si>
    <t>850</t>
  </si>
  <si>
    <t>г. Урай, мкр. 2, д. 34</t>
  </si>
  <si>
    <t>851</t>
  </si>
  <si>
    <t>г. Урай, мкр. 2, д. 39</t>
  </si>
  <si>
    <t>852</t>
  </si>
  <si>
    <t>853</t>
  </si>
  <si>
    <t>854</t>
  </si>
  <si>
    <t>г. Урай, мкр. 2, д. 55</t>
  </si>
  <si>
    <t>855</t>
  </si>
  <si>
    <t>856</t>
  </si>
  <si>
    <t>г. Урай, мкр. 2, д. 102</t>
  </si>
  <si>
    <t>857</t>
  </si>
  <si>
    <t>г. Урай, мкр. 2, д. 103</t>
  </si>
  <si>
    <t>858</t>
  </si>
  <si>
    <t>г. Урай, мкр. 3, д. 3</t>
  </si>
  <si>
    <t>859</t>
  </si>
  <si>
    <t>г. Урай, мкр. 3, д. 6А</t>
  </si>
  <si>
    <t>860</t>
  </si>
  <si>
    <t>г. Урай, мкр. 3, д. 7</t>
  </si>
  <si>
    <t>861</t>
  </si>
  <si>
    <t>г. Урай, мкр. 3, д. 8</t>
  </si>
  <si>
    <t>862</t>
  </si>
  <si>
    <t>г. Урай, мкр. 3, д. 9</t>
  </si>
  <si>
    <t>863</t>
  </si>
  <si>
    <t>г. Урай, мкр. 3, д. 10</t>
  </si>
  <si>
    <t>864</t>
  </si>
  <si>
    <t>г. Урай, мкр. 3, д. 11</t>
  </si>
  <si>
    <t>865</t>
  </si>
  <si>
    <t>866</t>
  </si>
  <si>
    <t>867</t>
  </si>
  <si>
    <t>868</t>
  </si>
  <si>
    <t>869</t>
  </si>
  <si>
    <t>г. Урай, мкр. 3, д. 17</t>
  </si>
  <si>
    <t>870</t>
  </si>
  <si>
    <t>г. Урай, мкр. 3, д. 21</t>
  </si>
  <si>
    <t>871</t>
  </si>
  <si>
    <t>872</t>
  </si>
  <si>
    <t>г. Урай, мкр. 3, д. 31</t>
  </si>
  <si>
    <t>873</t>
  </si>
  <si>
    <t>874</t>
  </si>
  <si>
    <t>875</t>
  </si>
  <si>
    <t>г. Ханты-Мансийск, ул. Бориса Щербины, д. 7</t>
  </si>
  <si>
    <t>876</t>
  </si>
  <si>
    <t>г. Ханты-Мансийск, ул. Водопроводная, д. 35</t>
  </si>
  <si>
    <t>879</t>
  </si>
  <si>
    <t>г. Ханты-Мансийск, ул. Гагарина, д. 65</t>
  </si>
  <si>
    <t>г. Ханты-Мансийск, ул. Дзержинского, д. 41А</t>
  </si>
  <si>
    <t>г. Ханты-Мансийск, ул. Доронина, д. 28</t>
  </si>
  <si>
    <t>г. Ханты-Мансийск, ул. Доронина, д. 30</t>
  </si>
  <si>
    <t>г. Ханты-Мансийск, ул. Заводская, д. 8А</t>
  </si>
  <si>
    <t>г. Ханты-Мансийск, ул. Калинина, д. 18</t>
  </si>
  <si>
    <t>г. Ханты-Мансийск, ул. Калинина, д. 22А</t>
  </si>
  <si>
    <t>г. Ханты-Мансийск, ул. Кирова, д. 35</t>
  </si>
  <si>
    <t>г. Ханты-Мансийск, ул. Комсомольская, д. 29</t>
  </si>
  <si>
    <t>г. Ханты-Мансийск, ул. Красноармейская, д. 4</t>
  </si>
  <si>
    <t>г. Ханты-Мансийск, ул. Красноармейская, д. 24</t>
  </si>
  <si>
    <t>г. Ханты-Мансийск, ул. Красноармейская, д. 27</t>
  </si>
  <si>
    <t>г. Ханты-Мансийск, ул. Крупской, д. 21</t>
  </si>
  <si>
    <t>г. Ханты-Мансийск, ул. Ленина, д. 64</t>
  </si>
  <si>
    <t>г. Ханты-Мансийск, ул. Маяковского, д. 7</t>
  </si>
  <si>
    <t>г. Ханты-Мансийск, ул. Маяковского, д. 9</t>
  </si>
  <si>
    <t>г. Ханты-Мансийск, ул. Менделеева, д. 3</t>
  </si>
  <si>
    <t>г. Ханты-Мансийск, ул. Мира, д. 41</t>
  </si>
  <si>
    <t>г. Ханты-Мансийск, ул. Мира, д. 51</t>
  </si>
  <si>
    <t>г. Ханты-Мансийск, ул. Мира, д. 52А</t>
  </si>
  <si>
    <t>г. Ханты-Мансийск, ул. Мира, д. 68</t>
  </si>
  <si>
    <t>г. Ханты-Мансийск, ул. Мира, д. 127А</t>
  </si>
  <si>
    <t>г. Ханты-Мансийск, ул. Молодежная, д. 3</t>
  </si>
  <si>
    <t>г. Ханты-Мансийск, ул. Молодежная, д. 5</t>
  </si>
  <si>
    <t>г. Ханты-Мансийск, ул. Молодежная, д. 7</t>
  </si>
  <si>
    <t>г. Ханты-Мансийск, ул. Объездная, д. 10</t>
  </si>
  <si>
    <t>г. Ханты-Мансийск, ул. Осенняя, д. 3</t>
  </si>
  <si>
    <t>г. Ханты-Мансийск, ул. Пионерская, д. 25</t>
  </si>
  <si>
    <t>г. Ханты-Мансийск, ул. Пионерская, д. 115</t>
  </si>
  <si>
    <t>г. Ханты-Мансийск, ул. Посадская, д. 6</t>
  </si>
  <si>
    <t>г. Ханты-Мансийск, ул. Пристанская, д. 11</t>
  </si>
  <si>
    <t>г. Ханты-Мансийск, ул. Рознина, д. 46</t>
  </si>
  <si>
    <t>г. Ханты-Мансийск, ул. Рознина, д. 124</t>
  </si>
  <si>
    <t>г. Ханты-Мансийск, ул. Свободы, д. 28</t>
  </si>
  <si>
    <t>г. Ханты-Мансийск, ул. Собянина, д. 5</t>
  </si>
  <si>
    <t>г. Ханты-Мансийск, ул. Чехова, д. 19</t>
  </si>
  <si>
    <t>г. Ханты-Мансийск, ул. Чехова, д. 43</t>
  </si>
  <si>
    <t>г. Ханты-Мансийск, ул. Чехова, д. 45</t>
  </si>
  <si>
    <t>г. Ханты-Мансийск, ул. Чехова, д. 49</t>
  </si>
  <si>
    <t>г. Ханты-Мансийск, ул. Чехова, д. 62А</t>
  </si>
  <si>
    <t>г. Ханты-Мансийск, ул. Шевченко, д. 19</t>
  </si>
  <si>
    <t>г. Ханты-Мансийск, ул. Шевченко, д. 36А</t>
  </si>
  <si>
    <t>г. Ханты-Мансийск, ул. Энгельса, д. 12</t>
  </si>
  <si>
    <t>г. Ханты-Мансийск, ул. Югорская, д. 6</t>
  </si>
  <si>
    <t>г. Ханты-Мансийск, ул. Ямская, д. 1</t>
  </si>
  <si>
    <t>г. Ханты-Мансийск, ул. Ямская, д. 1/1</t>
  </si>
  <si>
    <t>г. Ханты-Мансийск, ул. Ямская, д. 3</t>
  </si>
  <si>
    <t>г. Ханты-Мансийск, ул. Ямская, д. 3/1</t>
  </si>
  <si>
    <t>г. Ханты-Мансийск, ул. Ямская, д. 5</t>
  </si>
  <si>
    <t>г. Югорск, ул. Газовиков, д. 2</t>
  </si>
  <si>
    <t>г. Югорск, ул. Газовиков, д. 3</t>
  </si>
  <si>
    <t>г. Югорск, ул. Гастелло, д. 7А</t>
  </si>
  <si>
    <t>г. Югорск, ул. Декабристов, д. 6А</t>
  </si>
  <si>
    <t>г. Югорск, ул. Ермака, д. 5</t>
  </si>
  <si>
    <t>г. Югорск, ул. Железнодорожная, д. 37</t>
  </si>
  <si>
    <t>г. Югорск, ул. Железнодорожная, д. 49</t>
  </si>
  <si>
    <t>г. Югорск, ул. Калинина, д. 23КОРП1</t>
  </si>
  <si>
    <t>г. Югорск, ул. Кирова, д. 10</t>
  </si>
  <si>
    <t>г. Югорск, ул. Ленина, д. 14</t>
  </si>
  <si>
    <t>г. Югорск, ул. Механизаторов, д. 7</t>
  </si>
  <si>
    <t>г. Югорск, ул. Механизаторов, д. 12</t>
  </si>
  <si>
    <t>г. Югорск, ул. Механизаторов, д. 24</t>
  </si>
  <si>
    <t>г. Югорск, ул. Мира, д. 9</t>
  </si>
  <si>
    <t>г. Югорск, ул. Мира, д. 18</t>
  </si>
  <si>
    <t>г. Югорск, ул. Мира, д. 18КОРП3</t>
  </si>
  <si>
    <t>г. Югорск, ул. Мира, д. 56А</t>
  </si>
  <si>
    <t>г. Югорск, ул. Мира, д. 57</t>
  </si>
  <si>
    <t>г. Югорск, ул. Никольская, д. 3</t>
  </si>
  <si>
    <t>г. Югорск, ул. Попова, д. 60Б</t>
  </si>
  <si>
    <t>г. Югорск, ул. Свердлова, д. 1</t>
  </si>
  <si>
    <t>г. Югорск, ул. Свердлова, д. 3</t>
  </si>
  <si>
    <t>г. Югорск, ул. Свердлова, д. 4</t>
  </si>
  <si>
    <t>г. Югорск, ул. Свердлова, д. 6</t>
  </si>
  <si>
    <t>г. Югорск, ул. Спортивная, д. 15</t>
  </si>
  <si>
    <t>г. Югорск, ул. Студенческая, д. 18</t>
  </si>
  <si>
    <t>г. Югорск, ул. Студенческая, д. 20</t>
  </si>
  <si>
    <t>г. Югорск, ул. Таежная, д. 16КОРП2</t>
  </si>
  <si>
    <t>г. Югорск, ул. Титова, д. 9</t>
  </si>
  <si>
    <t>г. Югорск, ул. Толстого, д. 2</t>
  </si>
  <si>
    <t>г. Югорск, ул. Толстого, д. 4</t>
  </si>
  <si>
    <t>г. Югорск, ул. Толстого, д. 6</t>
  </si>
  <si>
    <t>г. Югорск, ул. Толстого, д. 12</t>
  </si>
  <si>
    <t>Скатная</t>
  </si>
  <si>
    <t>Плоская</t>
  </si>
  <si>
    <t>-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</si>
  <si>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</si>
  <si>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</si>
  <si>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</si>
  <si>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</si>
  <si>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</si>
  <si>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</si>
  <si>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</si>
  <si>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</si>
  <si>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</si>
  <si>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</si>
  <si>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</si>
  <si>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</si>
  <si>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</si>
  <si>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</si>
  <si>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</si>
  <si>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</si>
  <si>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</si>
  <si>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</si>
  <si>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</si>
  <si>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</si>
  <si>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</si>
  <si>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</si>
  <si>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104</t>
  </si>
  <si>
    <t>105</t>
  </si>
  <si>
    <t>163</t>
  </si>
  <si>
    <t>463</t>
  </si>
  <si>
    <t>464</t>
  </si>
  <si>
    <t>465</t>
  </si>
  <si>
    <t>466</t>
  </si>
  <si>
    <t>467</t>
  </si>
  <si>
    <t>468</t>
  </si>
  <si>
    <t>838</t>
  </si>
  <si>
    <t>877</t>
  </si>
  <si>
    <t>878</t>
  </si>
  <si>
    <t>2024 год</t>
  </si>
  <si>
    <t>2025 год</t>
  </si>
  <si>
    <t>г. Мегион, ул. А.М.Кузьмина, д. 30*</t>
  </si>
  <si>
    <t>г. Нефтеюганск, мкр. 12-й, д. 4*</t>
  </si>
  <si>
    <t>п. Сентябрьский, д. 19*</t>
  </si>
  <si>
    <t>г. Нижневартовск, ул. Ленина, д. 7КОРП2*</t>
  </si>
  <si>
    <t>г. Нягань, мкр. 7-й, д. 4*</t>
  </si>
  <si>
    <t>г. Пыть-Ях, мкр 4-й Молодежный, д. 15*</t>
  </si>
  <si>
    <t>п. Алябьевский, ул. Токмянина, д. 5*</t>
  </si>
  <si>
    <t>г. Сургут, пр-кт. Ленина, д. 13*</t>
  </si>
  <si>
    <t>г. Сургут, пр-кт. Ленина, д. 27*</t>
  </si>
  <si>
    <t>г. Сургут, пр-кт. Ленина, д. 33*</t>
  </si>
  <si>
    <t>г. Сургут, пр-кт. Ленина, д. 34*</t>
  </si>
  <si>
    <t>г. Сургут, ул. 30 лет Победы, д. 56/1*</t>
  </si>
  <si>
    <t>г. Сургут, ул. Гагарина, д. 6*</t>
  </si>
  <si>
    <t>г. Сургут, ул. Мелик-Карамова, д. 24*</t>
  </si>
  <si>
    <t>г. Сургут, ул. Федорова, д. 65*</t>
  </si>
  <si>
    <t>г. Сургут, ул. Югорская, д. 12/4*</t>
  </si>
  <si>
    <t>г. Ханты-Мансийск, ул. А. А. Дунина-Горкавича, д. 5*</t>
  </si>
  <si>
    <t>г. Югорск, ул. Железнодорожная, д. 17*</t>
  </si>
  <si>
    <t>г. Сургут, ул. Мелик-Карамова, д. 68*</t>
  </si>
  <si>
    <t>г. Сургут, ул. Лермонтова, д. 2*</t>
  </si>
  <si>
    <t>Стоимость капитального ремонта 
ВСЕГО</t>
  </si>
  <si>
    <t>Осуществление строительного контроля</t>
  </si>
  <si>
    <t>Разработка проектной документации</t>
  </si>
  <si>
    <t>ремонт, замена, модернизация лифтов, ремонт лифтовых шахт, машинных и блочных помещений</t>
  </si>
  <si>
    <t>ремонт фасада с утеплением</t>
  </si>
  <si>
    <t>Белоярский муниципальный район</t>
  </si>
  <si>
    <t>Кондинский муниципальный район</t>
  </si>
  <si>
    <t>Нефтеюганский муниципальный район</t>
  </si>
  <si>
    <t>Нижневартовский муниципальный район</t>
  </si>
  <si>
    <t>Октябрьский муниципальный район</t>
  </si>
  <si>
    <t>Советский муниципальный район</t>
  </si>
  <si>
    <t>Сургутский муниципальный район</t>
  </si>
  <si>
    <t>Итого по Советскому муниципальному району на 2024 г.</t>
  </si>
  <si>
    <t>г. Ханты-Мансийск, ул. Дзержинского, д. 25*</t>
  </si>
  <si>
    <t>г. Ханты-Мансийск, ул. Дзержинского, д. 30*</t>
  </si>
  <si>
    <t>Искл (-) /вкл(+)</t>
  </si>
  <si>
    <t>Год</t>
  </si>
  <si>
    <t>МО</t>
  </si>
  <si>
    <t>Адрес</t>
  </si>
  <si>
    <t>Стоимость капремонта, всего</t>
  </si>
  <si>
    <t>Примечания</t>
  </si>
  <si>
    <t>+</t>
  </si>
  <si>
    <t>г. Нижневартовск, ул. Ленина, д. 7КОРП1</t>
  </si>
  <si>
    <t>пгт. Излучинск, пер. Строителей, д. 2</t>
  </si>
  <si>
    <t>г. Нижневартовск, ул. Мира, д. 62</t>
  </si>
  <si>
    <t>Нижневартовск</t>
  </si>
  <si>
    <t>г. Нижневартовск, ул. Омская, д. 60</t>
  </si>
  <si>
    <t>г. Нижневартовск, ул. Мира, д. 19</t>
  </si>
  <si>
    <t>скатная</t>
  </si>
  <si>
    <t>пгт. Федоровский, ул. Московская, д. 13</t>
  </si>
  <si>
    <t>пгт. Федоровский, ул. Московская, д. 15А</t>
  </si>
  <si>
    <t>пгт. Федоровский, ул. Пионерная, д. 38А</t>
  </si>
  <si>
    <t>пгт. Федоровский, ул. Савуйская, д. 21</t>
  </si>
  <si>
    <t>плоская</t>
  </si>
  <si>
    <t>г. Югорск, ул. Таежная, д. 16КОРП1*</t>
  </si>
  <si>
    <t>г. Мегион, ул. Строителей, д. 2</t>
  </si>
  <si>
    <t>738</t>
  </si>
  <si>
    <t>739</t>
  </si>
  <si>
    <t>740</t>
  </si>
  <si>
    <t>741</t>
  </si>
  <si>
    <t>742</t>
  </si>
  <si>
    <t>743</t>
  </si>
  <si>
    <t>744</t>
  </si>
  <si>
    <t>745</t>
  </si>
  <si>
    <t>789</t>
  </si>
  <si>
    <t>790</t>
  </si>
  <si>
    <t>792</t>
  </si>
  <si>
    <t>г. Лангепас, ул. Парковая, д. 13А</t>
  </si>
  <si>
    <t>802</t>
  </si>
  <si>
    <t>803</t>
  </si>
  <si>
    <t>804</t>
  </si>
  <si>
    <t>805</t>
  </si>
  <si>
    <t>808</t>
  </si>
  <si>
    <t>814</t>
  </si>
  <si>
    <t>г. Лангепас, ул. Парковая, д. 15</t>
  </si>
  <si>
    <t>г. Лангепас, ул. Парковая, д. 15А</t>
  </si>
  <si>
    <t>г. Лангепас, ул. Парковая, д. 17/1</t>
  </si>
  <si>
    <t>г. Лангепас, ул. Солнечная, д. 4</t>
  </si>
  <si>
    <t>г. Лангепас, ул. Солнечная, д. 10А</t>
  </si>
  <si>
    <t>г. Сургут, ул. Нагорная, д. 11</t>
  </si>
  <si>
    <t>г. Урай, мкр. Западный, д. 19</t>
  </si>
  <si>
    <t>г. Сургут, ул. Дзержинского, д. 10</t>
  </si>
  <si>
    <t>г. Сургут, пр-кт. Ленина, д. 36</t>
  </si>
  <si>
    <t>г. Сургут, пр-кт. Мира, д. 28</t>
  </si>
  <si>
    <t>г. Сургут, ул. 50 лет ВЛКСМ, д. 11</t>
  </si>
  <si>
    <t>г. Сургут, ул. 50 лет ВЛКСМ, д. 9</t>
  </si>
  <si>
    <t>г. Сургут, ул. Григория Кукуевицкого, д. 10/4</t>
  </si>
  <si>
    <t>г. Сургут, ул. Дзержинского, д. 24</t>
  </si>
  <si>
    <t>г. Сургут, ул. Мелик-Карамова, д. 74Б</t>
  </si>
  <si>
    <t>г. Сургут, ул. Мелик-Карамова, д. 76</t>
  </si>
  <si>
    <t>г. Сургут, ул. Республики, д. 86</t>
  </si>
  <si>
    <t>г. Сургут, ул. Республики, д. 88</t>
  </si>
  <si>
    <t>г. Сургут, ул. Студенчесткая, д. 17</t>
  </si>
  <si>
    <t>г. Сургут, ул. Студенчесткая, д. 21</t>
  </si>
  <si>
    <t>г. Сургут, ул. Федорова, д. 67</t>
  </si>
  <si>
    <t>г. Сургут, ул. Энергетиков, д. 9</t>
  </si>
  <si>
    <t>г. Сургут, пр-кт. Мира, д. 24</t>
  </si>
  <si>
    <t>г. Сургут, пр-кт. Мира, д. 30/1</t>
  </si>
  <si>
    <t>г. Сургут, пр-кт. Набережный, д. 46</t>
  </si>
  <si>
    <t>г. Сургут, пр-кт. Набережный, д. 66</t>
  </si>
  <si>
    <t>г. Сургут, ул. 60 лет Октября, д. 2</t>
  </si>
  <si>
    <t>г. Сургут, ул. Энтузиастов, д. 39</t>
  </si>
  <si>
    <t>г. Нефтеюганск, мкр. 1-й, д. 20</t>
  </si>
  <si>
    <t>г. Нижневартовск, ул. Мира, д. 66А</t>
  </si>
  <si>
    <t>г. Нижневартовск, ул. Заводская, д. 15КОРП12</t>
  </si>
  <si>
    <t>г. Нижневартовск, ул. Интернациональная, д. 8А</t>
  </si>
  <si>
    <t>г. Нижневартовск, ул. Пермская, д. 16А</t>
  </si>
  <si>
    <t>г. Нижневартовск, ул. Мира, д. 80</t>
  </si>
  <si>
    <t>г. Нефтеюганск, мкр. 2-й, д. 9</t>
  </si>
  <si>
    <t>г. Нефтеюганск, мкр. 2-й, д. 19</t>
  </si>
  <si>
    <t>г. Нефтеюганск, мкр. 2-й, д. 23</t>
  </si>
  <si>
    <t>г. Нефтеюганск, мкр. 3-й, д. 11</t>
  </si>
  <si>
    <t>г. Нефтеюганск, мкр. 3-й, д. 15</t>
  </si>
  <si>
    <t>г. Нефтеюганск, мкр. 7-й, д. 50</t>
  </si>
  <si>
    <t>г. Нефтеюганск, мкр. 8-й, д. 12</t>
  </si>
  <si>
    <t>г. Нефтеюганск, мкр. 9-й, д. 13</t>
  </si>
  <si>
    <t>г. Нефтеюганск, мкр. 9-й, д. 14</t>
  </si>
  <si>
    <t>г. Нефтеюганск, мкр. 9-й, д. 15</t>
  </si>
  <si>
    <t>г. Нефтеюганск, мкр. 9-й, д. 16</t>
  </si>
  <si>
    <t>г. Нефтеюганск, мкр. 9-й, д. 18</t>
  </si>
  <si>
    <t>г. Нефтеюганск, мкр. 9-й, д. 22</t>
  </si>
  <si>
    <t>г. Нефтеюганск, мкр. 9-й, д. 17</t>
  </si>
  <si>
    <t>г. Нефтеюганск, мкр. 9-й, д. 12</t>
  </si>
  <si>
    <t>пгт. Пойковский, мкр. 4-й, д. 3</t>
  </si>
  <si>
    <t>пгт. Пойковский, мкр. 4-й, д. 2</t>
  </si>
  <si>
    <t>пгт. Пойковский, мкр. 4-й, д. 1</t>
  </si>
  <si>
    <t>пгт. Белый Яр, мкр. 1-й, д. 7</t>
  </si>
  <si>
    <t>593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</si>
  <si>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</si>
  <si>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</si>
  <si>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</si>
  <si>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</si>
  <si>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</si>
  <si>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</si>
  <si>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</si>
  <si>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</si>
  <si>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</si>
  <si>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</si>
  <si>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</si>
  <si>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</si>
  <si>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</si>
  <si>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</si>
  <si>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</si>
  <si>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</si>
  <si>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</si>
  <si>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</si>
  <si>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</si>
  <si>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Итого по автономному округу на 2023 году</t>
  </si>
  <si>
    <t>Итого по автономному округу на 2024 году</t>
  </si>
  <si>
    <t>Итого по Белоярскому муниципальному району на 2024 году</t>
  </si>
  <si>
    <t>Итого по автономному округу на 2025 году</t>
  </si>
  <si>
    <t>Итого по городу Ханты-Мансийску на 2025 год</t>
  </si>
  <si>
    <t>Итого по Белоярскому муниципальному району на 2023 год</t>
  </si>
  <si>
    <t>Городской округ Когалым</t>
  </si>
  <si>
    <t>Итого по городскому округу Когалыму на 2023 год</t>
  </si>
  <si>
    <t>Итого по Кондинскому муниципальному району на 2023 год</t>
  </si>
  <si>
    <t>Городской округ Лангепас</t>
  </si>
  <si>
    <t>Итого по городскому округу Лангепасу на 2023 год</t>
  </si>
  <si>
    <t>Городской округ Мегион</t>
  </si>
  <si>
    <t>Итого по городскому округу Мегиону на 2023 год</t>
  </si>
  <si>
    <t>Городской округ Нефтеюганск</t>
  </si>
  <si>
    <t>Итого по городскому округу Нефтеюганску на 2023 год</t>
  </si>
  <si>
    <t>Итого по Нефтеюганскому муниципальному району на 2023 год</t>
  </si>
  <si>
    <t>Городской округ Нижневартовск</t>
  </si>
  <si>
    <t>Итого по городскому округу Нижневартовску на 2023 год</t>
  </si>
  <si>
    <t>Итого по Нижневартовскому муниципальному району на 2023 год</t>
  </si>
  <si>
    <t>Городской округ Нягань</t>
  </si>
  <si>
    <t>Итого по Октябрьскому муниципальному району на 2023 год</t>
  </si>
  <si>
    <t>Городской округ Покачи</t>
  </si>
  <si>
    <t>Итого по городскому округу Покачи на 2023 год</t>
  </si>
  <si>
    <t>Городской округ Пыть-Ях</t>
  </si>
  <si>
    <t>Итого по городскому округу Пыть-Яху на 2023 год</t>
  </si>
  <si>
    <t>Итого по городскому округу Нягани на 2023 год</t>
  </si>
  <si>
    <t>Городской округ Радужный</t>
  </si>
  <si>
    <t>Итого по Советскому муниципальному району на 2023 год</t>
  </si>
  <si>
    <t>Городской округ Сургут</t>
  </si>
  <si>
    <t>Итого по городскому округу Сургуту на 2023 год</t>
  </si>
  <si>
    <t>Итого по Сургутскому муниципальному району на 2023 год</t>
  </si>
  <si>
    <t>Городской округ Урай</t>
  </si>
  <si>
    <t>Городской округ Ханты-Мансийск</t>
  </si>
  <si>
    <t>Итого по городскому округу Ханты-Мансийску на 2023 год</t>
  </si>
  <si>
    <t>Городской округ Югорск</t>
  </si>
  <si>
    <t>Итого по городскому округу Югорску на 2023 году</t>
  </si>
  <si>
    <t>Итого по городскому округу Когалыму на 2024 год</t>
  </si>
  <si>
    <t>Итого по Кондинскому муниципальному району на 2024 год</t>
  </si>
  <si>
    <t>Итого по городскому округу Лангепасу на 2024 год</t>
  </si>
  <si>
    <t>Итого по городскому округу Мегиону на 2024 год</t>
  </si>
  <si>
    <t>Итого по городскому округу Нефтеюганску на 2024 год</t>
  </si>
  <si>
    <t>Итого по Нефтеюганскому муниципальному району на 2024 год</t>
  </si>
  <si>
    <t>Итого по городскому округу Нижневартовску на 2024 год</t>
  </si>
  <si>
    <t>Итого по Нижневартовскому муниципальному району на 2024 год</t>
  </si>
  <si>
    <t>Итого по городскому округу Нягани на 2024 год</t>
  </si>
  <si>
    <t>Итого по Октябрьскому муниципальному району на 2024 год</t>
  </si>
  <si>
    <t>Итого по городскому округу Покачи на 2024 год</t>
  </si>
  <si>
    <t>Итого по городскому округу Пыть-Яху на 2024 год</t>
  </si>
  <si>
    <t>Итого по городскому округу Радужный на 2024 год</t>
  </si>
  <si>
    <t>Итого по городскому округу Сургуту на 2024 год</t>
  </si>
  <si>
    <t>Итого по Сургутскому муниципальному району на 2024 год</t>
  </si>
  <si>
    <t>Итого по городскому округу Ураю на 2024 год</t>
  </si>
  <si>
    <t>Итого по городскому округу Ханты-Мансийску на 2024 год</t>
  </si>
  <si>
    <t>Итого по городскому округу Югорску на 2024 год</t>
  </si>
  <si>
    <t>Итого по Белоярскому муниципальному району на 2025 год</t>
  </si>
  <si>
    <t>Итого по городскому округу Когалыму на 2025 год</t>
  </si>
  <si>
    <t>Итого по Кондинскому муниципальному району на 2025 год</t>
  </si>
  <si>
    <t>Итого по городскому округу Лангепасу на 2025 год</t>
  </si>
  <si>
    <t>Итого по городскому округу Мегиону на 2025 год</t>
  </si>
  <si>
    <t>Итого по городскому округу Нефтеюганску на 2025 год</t>
  </si>
  <si>
    <t>Итого по Нефтеюганскому муниципальному району на 2025 год</t>
  </si>
  <si>
    <t>Итого по городскому округу Нижневартовску на 2025 год</t>
  </si>
  <si>
    <t>Итого по Нижневартовскому муниципальному району на 2025 год</t>
  </si>
  <si>
    <t>Итого по городскому округу Нягани на 2025 год</t>
  </si>
  <si>
    <t>Итого по Октябрьскому муниципальному району на 2025 год</t>
  </si>
  <si>
    <t>Итого по городскому округу Покачи на 2025 год</t>
  </si>
  <si>
    <t>Итого по городскому округу Пыть-Яху на 2025 год</t>
  </si>
  <si>
    <t>Итого по городскому округу Радужный на 2025 год</t>
  </si>
  <si>
    <t>Итого по Советскому муниципальному району на 2025 год</t>
  </si>
  <si>
    <t>Итого по городскому округу Сургуту на 2025 год</t>
  </si>
  <si>
    <t>Итого по Сургутскому муниципальному району на 2025 год</t>
  </si>
  <si>
    <t>Итого по городскому округу Югорску на 2025 год</t>
  </si>
  <si>
    <t>Итого по городскому округу Ураю на 2025 год</t>
  </si>
  <si>
    <t>Итого по городскому округу Ураю на 2023 год</t>
  </si>
  <si>
    <t>Итого по городскому округу Радужному на 2023 год</t>
  </si>
  <si>
    <t>Всего по Ханты-Мансийскому автономному округу - Югре (далее – автономный округ) на 2023-2025 годы</t>
  </si>
  <si>
    <t>г. Нижневартовск, ул. Северная, д. 76А</t>
  </si>
  <si>
    <t>По невозможности с 2022 г. (Приказ № 105 от 15.08.2022)</t>
  </si>
  <si>
    <t>г. Нижневартовск, ул. Северная, д. 8</t>
  </si>
  <si>
    <t>По невозможности с 2022 г. (Приказ № 106 от 15.08.2022)</t>
  </si>
  <si>
    <t>г. Нижневартовск, ул. Северная, д. 76</t>
  </si>
  <si>
    <t>По невозможности с 2022 г. (Приказ № 107 от 15.08.2022)</t>
  </si>
  <si>
    <t>г. Нижневартовск, ул. Менделеева, д. 30Б</t>
  </si>
  <si>
    <t>По невозможности с 2022 г. (Приказ № 108 от 15.08.2022)</t>
  </si>
  <si>
    <t>Сургут</t>
  </si>
  <si>
    <t>г. Сургут, ул. Дзержинского, д. 4/1</t>
  </si>
  <si>
    <t>По невозможности с 2022 г. (Приказ № 113 от 29.08.2022)</t>
  </si>
  <si>
    <t>Когалым</t>
  </si>
  <si>
    <t>ТС выполнен в 2018 году</t>
  </si>
  <si>
    <t>г. Советский, ул. Гагарина, д. 75</t>
  </si>
  <si>
    <t>Советский район</t>
  </si>
  <si>
    <t>По невозможности (приказ от 23.11.2021 №98/КР)</t>
  </si>
  <si>
    <t>2023</t>
  </si>
  <si>
    <t>г. Советский, ул. Железнодорожная, д. 16</t>
  </si>
  <si>
    <t>По невозможности (приказ от 24.11.2021 №114/КР)</t>
  </si>
  <si>
    <t>г. Советский, ул. Железнодорожная, д. 18</t>
  </si>
  <si>
    <t>По невозможности (приказ от 24.11.2021 №115/КР)</t>
  </si>
  <si>
    <t>г. Советский, ул. Железнодорожная, д. 2</t>
  </si>
  <si>
    <t>По невозможности (приказ от 23.11.2021 №99/КР)</t>
  </si>
  <si>
    <t>г. Советский, ул. Железнодорожная, д. 6</t>
  </si>
  <si>
    <t>По невозможности (приказ от 23.11.2021 №100/КР)</t>
  </si>
  <si>
    <t>г. Советский, ул. Кошевого, д. 7</t>
  </si>
  <si>
    <t>По невозможности (приказ от 23.11.2021 №101/КР)</t>
  </si>
  <si>
    <t>г. Советский, ул. Советская, д. 2</t>
  </si>
  <si>
    <t>По невозможности (приказ от 24.11.2021 №112/КР)</t>
  </si>
  <si>
    <t>г. Советский, ул. Советская, д. 31</t>
  </si>
  <si>
    <t>По невозможности (приказ от 24.11.2021 №113/КР)</t>
  </si>
  <si>
    <t>ул. 40 лет Победы, д. 1</t>
  </si>
  <si>
    <t>Югорск</t>
  </si>
  <si>
    <t>По невозможности (приказ от 05.05.2021 №02/КР)</t>
  </si>
  <si>
    <t>г. Ханты-Мансийск, ул. Мира, д. 14</t>
  </si>
  <si>
    <t>Ханты-Мансийск</t>
  </si>
  <si>
    <t>мкр 2а Лесников, ул. Советская, д. 26</t>
  </si>
  <si>
    <t>Протокол ОСС (сети на 2026-2028 гг.)</t>
  </si>
  <si>
    <t>мкр 2а Лесников, ул. Советская, д. 37</t>
  </si>
  <si>
    <t>Аукцион не состоялся (33/01-сд-2322 от 26.09.2022)</t>
  </si>
  <si>
    <t>г. Ханты-Мансийск, ул. Пионерская, д. 27</t>
  </si>
  <si>
    <t>г. Сургут, пр-кт. Мира, д. 31</t>
  </si>
  <si>
    <t>г. Сургут, ул. Профсоюзов, д. 42</t>
  </si>
  <si>
    <t>г. Сургут, п. Лунный, д. 1</t>
  </si>
  <si>
    <t>г. Сургут, пр-кт. Ленина, д. 58</t>
  </si>
  <si>
    <t>г. Сургут, пр-кт. Мира, д. 6</t>
  </si>
  <si>
    <t>г. Сургут, ул. 50 лет ВЛКСМ, д. 11А</t>
  </si>
  <si>
    <t>г. Сургут, пр-кт. Мира, д. 16*</t>
  </si>
  <si>
    <t>г. Сургут, ул. Островского, д. 19*</t>
  </si>
  <si>
    <t>г. Сургут, ул. 50 лет ВЛКСМ, д. 2/1</t>
  </si>
  <si>
    <t>г. Сургут, ул. 50 лет ВЛКСМ, д. 3</t>
  </si>
  <si>
    <t>г. Сургут, ул. Грибоедова, д. 11</t>
  </si>
  <si>
    <t>г. Сургут, ул. Грибоедова, д. 13</t>
  </si>
  <si>
    <t>г. Сургут, ул. Магистральная, д. 28</t>
  </si>
  <si>
    <t>г. Сургут, ул. Майская, д. 6</t>
  </si>
  <si>
    <t>г. Сургут, ул. Привокзальная, д. 4</t>
  </si>
  <si>
    <t>г. Сургут, ул. Просвещения, д. 33</t>
  </si>
  <si>
    <t>г. Сургут, ул. Толстого, д. 28</t>
  </si>
  <si>
    <t>г. Сургут, ул. Энергетиков, д. 11</t>
  </si>
  <si>
    <t>г. Сургут, ул. Григория Кукуевицкого, д. 10/5</t>
  </si>
  <si>
    <t>г. Сургут, ул. Григория Кукуевицкого, д. 12</t>
  </si>
  <si>
    <t>ул. Семена Урусова (мкр. 3 Кедровый), д. 5</t>
  </si>
  <si>
    <t>ул. Семена Урусова (мкр. 3 Кедровый), д. 7</t>
  </si>
  <si>
    <t>По протоколу комиссии от 29.07.2022 №3</t>
  </si>
  <si>
    <t>г. Сургут, ул. Майская, д. 8</t>
  </si>
  <si>
    <t>г. Нефтеюганск, мкр. 16А, д. 66</t>
  </si>
  <si>
    <t>Нефтеюганск</t>
  </si>
  <si>
    <t>Аукцион не состоялся (33/01-сд-2576 от 20.10.2022)</t>
  </si>
  <si>
    <t>г. Нефтеюганск, мкр. 5-й, д. 2</t>
  </si>
  <si>
    <t>г. Нефтеюганск, мкр. 2-й, д. 8</t>
  </si>
  <si>
    <t>По расторжению (33/01-СД-2422 от 05.10.2022)</t>
  </si>
  <si>
    <t>г. Нефтеюганск, мкр. 3-й, д. 14</t>
  </si>
  <si>
    <t>Пыть-Ях</t>
  </si>
  <si>
    <t>г. Нефтеюганск, мкр. 5-й, д. 3</t>
  </si>
  <si>
    <t>г. Нефтеюганск, мкр. 8-й, д. 1</t>
  </si>
  <si>
    <t>г. Нефтеюганск, мкр. 8-й, д. 15</t>
  </si>
  <si>
    <t>п. Нижнесортымский, ул. Нефтяников, д. 5А</t>
  </si>
  <si>
    <t>п. Нижнесортымский, ул. Нефтяников, д. 9</t>
  </si>
  <si>
    <t>п. Нижнесортымский, ул. Нефтяников, д. 13</t>
  </si>
  <si>
    <t>п. Нижнесортымский, ул. Нефтяников, д. 11</t>
  </si>
  <si>
    <t>п. Нижнесортымский, ул. Нефтяников, д. 15</t>
  </si>
  <si>
    <t>п. Нижнесортымский, ул. Северная, д. 10</t>
  </si>
  <si>
    <t>п. Нижнесортымский, ул. Северная, д. 12</t>
  </si>
  <si>
    <t>п. Нижнесортымский, ул. Северная, д. 14</t>
  </si>
  <si>
    <t>Сургутский район</t>
  </si>
  <si>
    <t>По невозможности с 2022 на 2023</t>
  </si>
  <si>
    <t>г. Нижневартовск, ул. Пермская, д. 16Б</t>
  </si>
  <si>
    <t>По невозможности с 2022 на 2023 (приказ № 121 от 13.09.2022)</t>
  </si>
  <si>
    <t>пгт. Белый Яр, ул. Фадеева, д. 18</t>
  </si>
  <si>
    <t>г. Лянтор, мкр. 4-й, д. 8</t>
  </si>
  <si>
    <t>г. Радужный, мкр. 2-й, д. 5</t>
  </si>
  <si>
    <t>Радужный</t>
  </si>
  <si>
    <t>г. Радужный, мкр. 3-й, д. 1</t>
  </si>
  <si>
    <t>мкр. 3-й, д. 1</t>
  </si>
  <si>
    <t>мкр. 2-й, д. 5</t>
  </si>
  <si>
    <t>г. Лянтор, мкр. 4-й, д. 10</t>
  </si>
  <si>
    <t>г. Лянтор, мкр. 4-й, д. 15</t>
  </si>
  <si>
    <t>г. Нижневартовск, ул. Менделеева, д. 28</t>
  </si>
  <si>
    <t>По невозможности с 2022 на 2023 (Приказ № 140 от 06.10.2022)</t>
  </si>
  <si>
    <t>По невозможности с 2023 на 2026 (Приказ № 145 от 12.10.2022)</t>
  </si>
  <si>
    <t>г. Радужный, мкр. 2-й, д. 2</t>
  </si>
  <si>
    <t>Лангепас</t>
  </si>
  <si>
    <t>По невозможности с 2023 на 2026-2028</t>
  </si>
  <si>
    <t>г. Сургут, ул. Мелик-Карамова, д. 66</t>
  </si>
  <si>
    <t>Аукцион не состоялся (33/01-сд-2582 от 21.10.2022)</t>
  </si>
  <si>
    <t>г. Сургут, ул. Мелик-Карамова, д. 72</t>
  </si>
  <si>
    <t>г. Сургут, ул. Просвещения, д. 41</t>
  </si>
  <si>
    <t>г. Сургут, ул. Пушкина, д. 15</t>
  </si>
  <si>
    <t>г. Сургут, ул. Пушкина, д. 29</t>
  </si>
  <si>
    <t>г. Нефтеюганск, ул. Киевская, д. 14/1</t>
  </si>
  <si>
    <t>пгт. Игрим, пер. Солнечный, д. 3</t>
  </si>
  <si>
    <t>пгт. Игрим, ул. Устремская, д. 13</t>
  </si>
  <si>
    <t>Березовский рвйон</t>
  </si>
  <si>
    <t>Аукцион не состоялся (33/01-сд-2651 от 28.10.2022)</t>
  </si>
  <si>
    <t>Березовский муниципальный район</t>
  </si>
  <si>
    <t>Итого по Березовскому муниципальному району на 2023 год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</si>
  <si>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</si>
  <si>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</si>
  <si>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</si>
  <si>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</si>
  <si>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</si>
  <si>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</si>
  <si>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</si>
  <si>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</si>
  <si>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</si>
  <si>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</si>
  <si>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</si>
  <si>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</si>
  <si>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</si>
  <si>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</si>
  <si>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</si>
  <si>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</si>
  <si>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</si>
  <si>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</si>
  <si>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</si>
  <si>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</si>
  <si>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</si>
  <si>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</si>
  <si>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</si>
  <si>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</si>
  <si>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</si>
  <si>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</si>
  <si>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</si>
  <si>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</si>
  <si>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</si>
  <si>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</si>
  <si>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</si>
  <si>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</si>
  <si>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</si>
  <si>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</si>
  <si>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</si>
  <si>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</si>
  <si>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</si>
  <si>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</si>
  <si>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</si>
  <si>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</si>
  <si>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</si>
  <si>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</si>
  <si>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</si>
  <si>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</si>
  <si>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</si>
  <si>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</si>
  <si>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</si>
  <si>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</si>
  <si>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</si>
  <si>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</si>
  <si>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</si>
  <si>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</si>
  <si>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</si>
  <si>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</si>
  <si>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</si>
  <si>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</si>
  <si>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</si>
  <si>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</si>
  <si>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</si>
  <si>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</si>
  <si>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г. Югорск, ул. 40 лет Победы, д. 1</t>
  </si>
  <si>
    <t>пгт. Талинка, мкр. 2,  д. 2</t>
  </si>
  <si>
    <t>Октябрьский район</t>
  </si>
  <si>
    <t>Аукцион не состоялся (33/01-сд-2760 от 08.11.2022)</t>
  </si>
  <si>
    <t>г. Сургут, ул. Пушкина, д. 16</t>
  </si>
  <si>
    <t>г. Сургут, ул. Пушкина, д. 18</t>
  </si>
  <si>
    <t>г. Сургут, ул. Пушкина, д. 19</t>
  </si>
  <si>
    <t>г. Сургут, ул. Пушкина, д. 33</t>
  </si>
  <si>
    <t>г. Сургут, ул. Губкина, д. 21</t>
  </si>
  <si>
    <t>г. Ханты-Мансийск, ул. Гагарина, д. 288А</t>
  </si>
  <si>
    <t>ул. Гагарина, д. 288А</t>
  </si>
  <si>
    <t>Нефтеюганский район</t>
  </si>
  <si>
    <t>На более поздний по решению ОСС</t>
  </si>
  <si>
    <t>ул. Высоковольтная, д. 2</t>
  </si>
  <si>
    <t>г. Сургут, ул. Высоковольтная, д. 2</t>
  </si>
  <si>
    <t>г. Сургут, ул. Пушкина, д. 8/2</t>
  </si>
  <si>
    <t>г. Нижневартовск, ул. Ханты-Мансийская, д. 45Б</t>
  </si>
  <si>
    <t>По невозможности с 2022 на 2023 (Приказ № 165 от 09.11.2022)</t>
  </si>
  <si>
    <t>По невозможности с 2022 (Приказ № 149 от 25.10.2022 приказ 122-КР от 20.09.2022)</t>
  </si>
  <si>
    <t>пгт. Пойковский, мкр. 4-й, д. 18</t>
  </si>
  <si>
    <t>По невозможности с 2022 (Приказ № 156 от 31.10.2022)</t>
  </si>
  <si>
    <t>г. Пыть-Ях, мкр 2а Лесников, ул. Советская, д. 30</t>
  </si>
  <si>
    <t>мкр 2а Лесников, ул. Советская, д. 30</t>
  </si>
  <si>
    <t>По невозможности с 2022 (Приказ № 163 от 14.11.2022)</t>
  </si>
  <si>
    <t>На 2024 с 2022 по решению комиссии, готовятся документы по переселению и сносу. 33/01-Вх-20177 12.10.2022</t>
  </si>
  <si>
    <t>пгт. Высокий, ул. Бахилова, д. 8</t>
  </si>
  <si>
    <t>Мегион</t>
  </si>
  <si>
    <t>Приказ 180/КР от 18.11.2022</t>
  </si>
  <si>
    <t>г. Мегион, ул. Ленина, д. 10</t>
  </si>
  <si>
    <t>Приказ № 151 от 25.10.2022</t>
  </si>
  <si>
    <t>пгт. Талинка, мкр. 2,  д. 1</t>
  </si>
  <si>
    <t>Аукцион не состоялся (33/01-сд-2886 от 22.11.2022)</t>
  </si>
  <si>
    <t>г. Нижневартовск, ул. Спортивная, д. 9</t>
  </si>
  <si>
    <t>Аукцион не состоялся (33/01-сд-2979 от 29.11.2022)</t>
  </si>
  <si>
    <t>г. Нягань, мкр. 1-й, д. 50</t>
  </si>
  <si>
    <t>Нягань</t>
  </si>
  <si>
    <t>мкр. 1-й, д. 50</t>
  </si>
  <si>
    <t>По невозможности с 2022 на 2023 (Приказ 186/КР от 23.11.2022)</t>
  </si>
  <si>
    <t>мкр. 2-й, д. 7</t>
  </si>
  <si>
    <t>г. Нягань, мкр. 2-й, д. 7</t>
  </si>
  <si>
    <t>По невозможности с 2022 на 2023 (Приказ 184/КР от 23.11.2022)</t>
  </si>
  <si>
    <t>г. Нягань, мкр. 2-й, д. 8</t>
  </si>
  <si>
    <t>мкр. 2-й, д. 8</t>
  </si>
  <si>
    <t>По невозможности с 2022 на 2023 (Приказ 185/КР от 23.11.2022)</t>
  </si>
  <si>
    <t>г. Нижневартовск, ул. Северная, д. 6А</t>
  </si>
  <si>
    <t>г. Сургут, ул. Островского, д. 18</t>
  </si>
  <si>
    <t>Аукцион не состоялся 33/01-сд-2887 от 22.11.2022</t>
  </si>
  <si>
    <t>г. Сургут, ул. Островского, д. 28</t>
  </si>
  <si>
    <t>г. Сургут, ул. Островского, д. 46</t>
  </si>
  <si>
    <t>г. Сургут, ул. Островского, д. 42</t>
  </si>
  <si>
    <t>г. Сургут, ул. Пушкина, д. 7</t>
  </si>
  <si>
    <t>г. Сургут, ул. Пушкина, д. 1</t>
  </si>
  <si>
    <t>г. Сургут, ул. Пушкина, д. 21</t>
  </si>
  <si>
    <t>пгт. Пойковский, мкр. 1-й, д. 63</t>
  </si>
  <si>
    <t>По невозможности с 2022 на 2023 (Приказ 196/КР от 30.11.2022)</t>
  </si>
  <si>
    <t>По невозможности на 2026-2028 (Приказ № 192 от 18.11.2022)</t>
  </si>
  <si>
    <t>По невозможности на 2026-2028 (Приказ № 191 от 18.11.2022)</t>
  </si>
  <si>
    <t>По невозможности на 2026-2028 (Приказ № 190 от 18.11.2022)</t>
  </si>
  <si>
    <t>г. Нижневартовск, ул. Спортивная, д. 1А</t>
  </si>
  <si>
    <t>По невозможности с 2022 г (Приказ № 194 от 18.11.2022)</t>
  </si>
  <si>
    <t>г. Югорск, ул. Газовиков, д. 4</t>
  </si>
  <si>
    <t>По невозможности с 2023 на 2026-2028 (Приказ № 123 от 21.09.2022)</t>
  </si>
  <si>
    <t>пгт. Пойковский, мкр. 1, д. 63</t>
  </si>
  <si>
    <t>По расторжению</t>
  </si>
  <si>
    <t>Ждем служебку</t>
  </si>
  <si>
    <t>г. Сургут, проезд Первопроходцев, д. 11/1</t>
  </si>
  <si>
    <t>г. Нижневартовск, ул. Декабристов, д. 4</t>
  </si>
  <si>
    <t>По невозможности с 2022 г (Приказ № 195 от 29.11.2022)</t>
  </si>
  <si>
    <t>По невозможности с 2022 г (Приказ № 126 от 26.09.2022 и Приказ № 189 от 28.11.2022)</t>
  </si>
  <si>
    <t>г. Сургут, пр-кт. Мира, д. 35КОРП1</t>
  </si>
  <si>
    <t>г. Сургут, пр-кт. Мира, д. 35КОРП2</t>
  </si>
  <si>
    <t>По невозможности на 2026-2028</t>
  </si>
  <si>
    <t>По расторжению 33/01-сд-3030 02.12.2022</t>
  </si>
  <si>
    <t>г. Сургут, ул. Бажова, д. 29</t>
  </si>
  <si>
    <t>г. Сургут, ул. Бажова, д. 31</t>
  </si>
  <si>
    <t>г. Сургут, ул. Маяковского, д. 18</t>
  </si>
  <si>
    <t>г. Сургут, ул. Просвещения, д. 43</t>
  </si>
  <si>
    <t>Протокол комиссии от 29.112022 г. Сургута о переносе на 2023, смена способа формирования фонда</t>
  </si>
  <si>
    <t>581</t>
  </si>
  <si>
    <t>680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</si>
  <si>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</si>
  <si>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</si>
  <si>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</si>
  <si>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</si>
  <si>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</si>
  <si>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</si>
  <si>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</si>
  <si>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</si>
  <si>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</si>
  <si>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</si>
  <si>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</si>
  <si>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</si>
  <si>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</si>
  <si>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</si>
  <si>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</si>
  <si>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</si>
  <si>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</si>
  <si>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</si>
  <si>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</si>
  <si>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</si>
  <si>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</si>
  <si>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</si>
  <si>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</si>
  <si>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</si>
  <si>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</si>
  <si>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</si>
  <si>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</si>
  <si>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</si>
  <si>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 xml:space="preserve">По расторжению договора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</si>
</sst>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#,##0.00_р_."/>
    <numFmt numFmtId="166" formatCode="#\ ###\ ###\ ##0.00"/>
    <numFmt numFmtId="167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3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</cellStyleXfs>
  <cellXfs count="98">
    <xf numFmtId="0" fontId="0" fillId="0" borderId="0" xfId="0"/>
    <xf numFmtId="3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6" fontId="11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4" fontId="11" fillId="0" borderId="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4" borderId="0" xfId="0" applyFill="1"/>
    <xf numFmtId="0" fontId="3" fillId="4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4" fontId="11" fillId="0" borderId="3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166" fontId="11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wrapText="1"/>
    </xf>
    <xf numFmtId="0" fontId="9" fillId="0" borderId="0" xfId="0" applyFont="1"/>
    <xf numFmtId="4" fontId="11" fillId="0" borderId="3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66" fontId="11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166" fontId="11" fillId="0" borderId="3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1" xfId="0" applyFont="1" applyBorder="1"/>
    <xf numFmtId="4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12">
    <cellStyle name="Обычный" xfId="0" builtinId="0"/>
    <cellStyle name="Обычный 2" xfId="3"/>
    <cellStyle name="Обычный 3" xfId="10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1" builtinId="3"/>
    <cellStyle name="Финансовый 2" xfId="9"/>
    <cellStyle name="Финансовый 3" xfId="11"/>
    <cellStyle name="Финансовый 4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17.xml"/><Relationship Id="rId109" Type="http://schemas.openxmlformats.org/officeDocument/2006/relationships/revisionLog" Target="revisionLog109.xml"/><Relationship Id="rId159" Type="http://schemas.openxmlformats.org/officeDocument/2006/relationships/revisionLog" Target="revisionLog153.xml"/><Relationship Id="rId154" Type="http://schemas.openxmlformats.org/officeDocument/2006/relationships/revisionLog" Target="revisionLog148.xml"/><Relationship Id="rId138" Type="http://schemas.openxmlformats.org/officeDocument/2006/relationships/revisionLog" Target="revisionLog132.xml"/><Relationship Id="rId133" Type="http://schemas.openxmlformats.org/officeDocument/2006/relationships/revisionLog" Target="revisionLog5.xml"/><Relationship Id="rId120" Type="http://schemas.openxmlformats.org/officeDocument/2006/relationships/revisionLog" Target="revisionLog120.xml"/><Relationship Id="rId167" Type="http://schemas.openxmlformats.org/officeDocument/2006/relationships/revisionLog" Target="revisionLog7.xml"/><Relationship Id="rId125" Type="http://schemas.openxmlformats.org/officeDocument/2006/relationships/revisionLog" Target="revisionLog125.xml"/><Relationship Id="rId112" Type="http://schemas.openxmlformats.org/officeDocument/2006/relationships/revisionLog" Target="revisionLog112.xml"/><Relationship Id="rId146" Type="http://schemas.openxmlformats.org/officeDocument/2006/relationships/revisionLog" Target="revisionLog140.xml"/><Relationship Id="rId141" Type="http://schemas.openxmlformats.org/officeDocument/2006/relationships/revisionLog" Target="revisionLog135.xml"/><Relationship Id="rId162" Type="http://schemas.openxmlformats.org/officeDocument/2006/relationships/revisionLog" Target="revisionLog156.xml"/><Relationship Id="rId107" Type="http://schemas.openxmlformats.org/officeDocument/2006/relationships/revisionLog" Target="revisionLog107.xml"/><Relationship Id="rId166" Type="http://schemas.openxmlformats.org/officeDocument/2006/relationships/revisionLog" Target="revisionLog160.xml"/><Relationship Id="rId161" Type="http://schemas.openxmlformats.org/officeDocument/2006/relationships/revisionLog" Target="revisionLog155.xml"/><Relationship Id="rId153" Type="http://schemas.openxmlformats.org/officeDocument/2006/relationships/revisionLog" Target="revisionLog147.xml"/><Relationship Id="rId145" Type="http://schemas.openxmlformats.org/officeDocument/2006/relationships/revisionLog" Target="revisionLog139.xml"/><Relationship Id="rId140" Type="http://schemas.openxmlformats.org/officeDocument/2006/relationships/revisionLog" Target="revisionLog134.xml"/><Relationship Id="rId132" Type="http://schemas.openxmlformats.org/officeDocument/2006/relationships/revisionLog" Target="revisionLog4.xml"/><Relationship Id="rId111" Type="http://schemas.openxmlformats.org/officeDocument/2006/relationships/revisionLog" Target="revisionLog111.xml"/><Relationship Id="rId149" Type="http://schemas.openxmlformats.org/officeDocument/2006/relationships/revisionLog" Target="revisionLog143.xml"/><Relationship Id="rId144" Type="http://schemas.openxmlformats.org/officeDocument/2006/relationships/revisionLog" Target="revisionLog138.xml"/><Relationship Id="rId128" Type="http://schemas.openxmlformats.org/officeDocument/2006/relationships/revisionLog" Target="revisionLog128.xml"/><Relationship Id="rId115" Type="http://schemas.openxmlformats.org/officeDocument/2006/relationships/revisionLog" Target="revisionLog115.xml"/><Relationship Id="rId110" Type="http://schemas.openxmlformats.org/officeDocument/2006/relationships/revisionLog" Target="revisionLog110.xml"/><Relationship Id="rId136" Type="http://schemas.openxmlformats.org/officeDocument/2006/relationships/revisionLog" Target="revisionLog130.xml"/><Relationship Id="rId131" Type="http://schemas.openxmlformats.org/officeDocument/2006/relationships/revisionLog" Target="revisionLog3.xml"/><Relationship Id="rId157" Type="http://schemas.openxmlformats.org/officeDocument/2006/relationships/revisionLog" Target="revisionLog151.xml"/><Relationship Id="rId123" Type="http://schemas.openxmlformats.org/officeDocument/2006/relationships/revisionLog" Target="revisionLog123.xml"/><Relationship Id="rId106" Type="http://schemas.openxmlformats.org/officeDocument/2006/relationships/revisionLog" Target="revisionLog106.xml"/><Relationship Id="rId114" Type="http://schemas.openxmlformats.org/officeDocument/2006/relationships/revisionLog" Target="revisionLog114.xml"/><Relationship Id="rId160" Type="http://schemas.openxmlformats.org/officeDocument/2006/relationships/revisionLog" Target="revisionLog154.xml"/><Relationship Id="rId165" Type="http://schemas.openxmlformats.org/officeDocument/2006/relationships/revisionLog" Target="revisionLog159.xml"/><Relationship Id="rId152" Type="http://schemas.openxmlformats.org/officeDocument/2006/relationships/revisionLog" Target="revisionLog146.xml"/><Relationship Id="rId127" Type="http://schemas.openxmlformats.org/officeDocument/2006/relationships/revisionLog" Target="revisionLog127.xml"/><Relationship Id="rId119" Type="http://schemas.openxmlformats.org/officeDocument/2006/relationships/revisionLog" Target="revisionLog119.xml"/><Relationship Id="rId164" Type="http://schemas.openxmlformats.org/officeDocument/2006/relationships/revisionLog" Target="revisionLog158.xml"/><Relationship Id="rId156" Type="http://schemas.openxmlformats.org/officeDocument/2006/relationships/revisionLog" Target="revisionLog150.xml"/><Relationship Id="rId151" Type="http://schemas.openxmlformats.org/officeDocument/2006/relationships/revisionLog" Target="revisionLog145.xml"/><Relationship Id="rId148" Type="http://schemas.openxmlformats.org/officeDocument/2006/relationships/revisionLog" Target="revisionLog142.xml"/><Relationship Id="rId143" Type="http://schemas.openxmlformats.org/officeDocument/2006/relationships/revisionLog" Target="revisionLog137.xml"/><Relationship Id="rId135" Type="http://schemas.openxmlformats.org/officeDocument/2006/relationships/revisionLog" Target="revisionLog129.xml"/><Relationship Id="rId130" Type="http://schemas.openxmlformats.org/officeDocument/2006/relationships/revisionLog" Target="revisionLog2.xml"/><Relationship Id="rId122" Type="http://schemas.openxmlformats.org/officeDocument/2006/relationships/revisionLog" Target="revisionLog122.xml"/><Relationship Id="rId169" Type="http://schemas.openxmlformats.org/officeDocument/2006/relationships/revisionLog" Target="revisionLog9.xml"/><Relationship Id="rId139" Type="http://schemas.openxmlformats.org/officeDocument/2006/relationships/revisionLog" Target="revisionLog133.xml"/><Relationship Id="rId134" Type="http://schemas.openxmlformats.org/officeDocument/2006/relationships/revisionLog" Target="revisionLog6.xml"/><Relationship Id="rId168" Type="http://schemas.openxmlformats.org/officeDocument/2006/relationships/revisionLog" Target="revisionLog8.xml"/><Relationship Id="rId147" Type="http://schemas.openxmlformats.org/officeDocument/2006/relationships/revisionLog" Target="revisionLog141.xml"/><Relationship Id="rId118" Type="http://schemas.openxmlformats.org/officeDocument/2006/relationships/revisionLog" Target="revisionLog118.xml"/><Relationship Id="rId126" Type="http://schemas.openxmlformats.org/officeDocument/2006/relationships/revisionLog" Target="revisionLog126.xml"/><Relationship Id="rId113" Type="http://schemas.openxmlformats.org/officeDocument/2006/relationships/revisionLog" Target="revisionLog113.xml"/><Relationship Id="rId142" Type="http://schemas.openxmlformats.org/officeDocument/2006/relationships/revisionLog" Target="revisionLog136.xml"/><Relationship Id="rId121" Type="http://schemas.openxmlformats.org/officeDocument/2006/relationships/revisionLog" Target="revisionLog121.xml"/><Relationship Id="rId150" Type="http://schemas.openxmlformats.org/officeDocument/2006/relationships/revisionLog" Target="revisionLog144.xml"/><Relationship Id="rId155" Type="http://schemas.openxmlformats.org/officeDocument/2006/relationships/revisionLog" Target="revisionLog149.xml"/><Relationship Id="rId163" Type="http://schemas.openxmlformats.org/officeDocument/2006/relationships/revisionLog" Target="revisionLog157.xml"/><Relationship Id="rId158" Type="http://schemas.openxmlformats.org/officeDocument/2006/relationships/revisionLog" Target="revisionLog152.xml"/><Relationship Id="rId137" Type="http://schemas.openxmlformats.org/officeDocument/2006/relationships/revisionLog" Target="revisionLog131.xml"/><Relationship Id="rId124" Type="http://schemas.openxmlformats.org/officeDocument/2006/relationships/revisionLog" Target="revisionLog124.xml"/><Relationship Id="rId116" Type="http://schemas.openxmlformats.org/officeDocument/2006/relationships/revisionLog" Target="revisionLog116.xml"/><Relationship Id="rId129" Type="http://schemas.openxmlformats.org/officeDocument/2006/relationships/revisionLog" Target="revisionLog1.xml"/><Relationship Id="rId108" Type="http://schemas.openxmlformats.org/officeDocument/2006/relationships/revisionLog" Target="revisionLog10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49E7CE0-A3C7-4BDF-841E-258E7DD54711}" diskRevisions="1" revisionId="7124" version="80">
  <header guid="{28B62F17-0712-4484-9988-1907AD6F5D7D}" dateTime="2022-11-30T09:29:32" maxSheetId="3" userName="Шелепова Анастасия Михайловна" r:id="rId106" minRId="3972" maxRId="3978">
    <sheetIdMap count="2">
      <sheetId val="1"/>
      <sheetId val="2"/>
    </sheetIdMap>
  </header>
  <header guid="{44722837-418D-4565-80FF-FD8A9502998E}" dateTime="2022-11-30T09:33:36" maxSheetId="3" userName="Шелепова Анастасия Михайловна" r:id="rId107" minRId="3979" maxRId="3985">
    <sheetIdMap count="2">
      <sheetId val="1"/>
      <sheetId val="2"/>
    </sheetIdMap>
  </header>
  <header guid="{5B1C8A7F-8D8A-46C3-97AD-86E64645B9AA}" dateTime="2022-11-30T16:14:01" maxSheetId="3" userName="Корчагина София Александровна" r:id="rId108" minRId="3986" maxRId="3999">
    <sheetIdMap count="2">
      <sheetId val="1"/>
      <sheetId val="2"/>
    </sheetIdMap>
  </header>
  <header guid="{7A962E3C-0A8B-49D1-9738-A3ABF59981FC}" dateTime="2022-11-30T16:22:01" maxSheetId="3" userName="Корчагина София Александровна" r:id="rId109" minRId="4002" maxRId="4019">
    <sheetIdMap count="2">
      <sheetId val="1"/>
      <sheetId val="2"/>
    </sheetIdMap>
  </header>
  <header guid="{62744C35-43EC-43AD-A883-A9F0472AAB3F}" dateTime="2022-11-30T16:23:30" maxSheetId="3" userName="Корчагина София Александровна" r:id="rId110" minRId="4020" maxRId="4031">
    <sheetIdMap count="2">
      <sheetId val="1"/>
      <sheetId val="2"/>
    </sheetIdMap>
  </header>
  <header guid="{1A499B58-9D24-436F-A88F-5B156E858704}" dateTime="2022-11-30T17:10:34" maxSheetId="3" userName="Корчагина София Александровна" r:id="rId111" minRId="4032" maxRId="4046">
    <sheetIdMap count="2">
      <sheetId val="1"/>
      <sheetId val="2"/>
    </sheetIdMap>
  </header>
  <header guid="{0369BFB5-C70B-4462-8E43-DF5E768555FD}" dateTime="2022-11-30T17:45:31" maxSheetId="3" userName="Корчагина София Александровна" r:id="rId112" minRId="4047" maxRId="4092">
    <sheetIdMap count="2">
      <sheetId val="1"/>
      <sheetId val="2"/>
    </sheetIdMap>
  </header>
  <header guid="{B6E3154D-9680-4C41-851D-D57F7A640F4E}" dateTime="2022-12-01T10:34:16" maxSheetId="3" userName="Шелепова Анастасия Михайловна" r:id="rId113" minRId="4093" maxRId="4096">
    <sheetIdMap count="2">
      <sheetId val="1"/>
      <sheetId val="2"/>
    </sheetIdMap>
  </header>
  <header guid="{9C3A9D27-99CE-4A98-8DC3-16B74E6BC3A8}" dateTime="2022-12-01T15:13:15" maxSheetId="3" userName="Аплакова Виктория Николаевна" r:id="rId114" minRId="4099" maxRId="4123">
    <sheetIdMap count="2">
      <sheetId val="1"/>
      <sheetId val="2"/>
    </sheetIdMap>
  </header>
  <header guid="{F1D1CDE5-A009-4FF7-ACA6-22124B8A9731}" dateTime="2022-12-01T15:15:52" maxSheetId="3" userName="Аплакова Виктория Николаевна" r:id="rId115" minRId="4124" maxRId="4129">
    <sheetIdMap count="2">
      <sheetId val="1"/>
      <sheetId val="2"/>
    </sheetIdMap>
  </header>
  <header guid="{EF62533E-EE26-41E5-BE07-D710449BEACE}" dateTime="2022-12-01T15:18:11" maxSheetId="3" userName="Аплакова Виктория Николаевна" r:id="rId116" minRId="4130" maxRId="4137">
    <sheetIdMap count="2">
      <sheetId val="1"/>
      <sheetId val="2"/>
    </sheetIdMap>
  </header>
  <header guid="{6F2A8ACA-C6AA-4272-9F00-FB27142E3D9B}" dateTime="2022-12-01T15:37:37" maxSheetId="3" userName="Шелепова Анастасия Михайловна" r:id="rId117" minRId="4138" maxRId="4145">
    <sheetIdMap count="2">
      <sheetId val="1"/>
      <sheetId val="2"/>
    </sheetIdMap>
  </header>
  <header guid="{5CB45DD9-411F-4507-84F7-33E93083A81A}" dateTime="2022-12-01T15:39:30" maxSheetId="3" userName="Шелепова Анастасия Михайловна" r:id="rId118" minRId="4148" maxRId="4154">
    <sheetIdMap count="2">
      <sheetId val="1"/>
      <sheetId val="2"/>
    </sheetIdMap>
  </header>
  <header guid="{E32D84EF-5490-4C9F-BC3F-70F733BB1F62}" dateTime="2022-12-01T15:42:20" maxSheetId="3" userName="Шелепова Анастасия Михайловна" r:id="rId119" minRId="4155" maxRId="4163">
    <sheetIdMap count="2">
      <sheetId val="1"/>
      <sheetId val="2"/>
    </sheetIdMap>
  </header>
  <header guid="{4E72F10D-1526-41F1-B8DA-FB7749282983}" dateTime="2022-12-01T15:49:39" maxSheetId="3" userName="Шелепова Анастасия Михайловна" r:id="rId120" minRId="4164" maxRId="4177">
    <sheetIdMap count="2">
      <sheetId val="1"/>
      <sheetId val="2"/>
    </sheetIdMap>
  </header>
  <header guid="{A02DB403-7E54-483E-B5DB-1F9EFD13D170}" dateTime="2022-12-01T15:55:57" maxSheetId="3" userName="Шелепова Анастасия Михайловна" r:id="rId121" minRId="4178" maxRId="4180">
    <sheetIdMap count="2">
      <sheetId val="1"/>
      <sheetId val="2"/>
    </sheetIdMap>
  </header>
  <header guid="{B6531CF2-372D-42FF-B4FA-250F0E70F128}" dateTime="2022-12-01T17:03:53" maxSheetId="3" userName="Шелепова Анастасия Михайловна" r:id="rId122" minRId="4183" maxRId="4197">
    <sheetIdMap count="2">
      <sheetId val="1"/>
      <sheetId val="2"/>
    </sheetIdMap>
  </header>
  <header guid="{7BC39E10-F678-44FA-A726-56432001DCFA}" dateTime="2022-12-01T17:04:29" maxSheetId="3" userName="Шелепова Анастасия Михайловна" r:id="rId123" minRId="4200" maxRId="4201">
    <sheetIdMap count="2">
      <sheetId val="1"/>
      <sheetId val="2"/>
    </sheetIdMap>
  </header>
  <header guid="{BCB75606-D37A-4331-9ACF-9642BFB53B25}" dateTime="2022-12-02T10:48:47" maxSheetId="3" userName="Шелепова Анастасия Михайловна" r:id="rId124" minRId="4202" maxRId="4209">
    <sheetIdMap count="2">
      <sheetId val="1"/>
      <sheetId val="2"/>
    </sheetIdMap>
  </header>
  <header guid="{FB4369F0-349D-44A9-8F45-67AB197077D0}" dateTime="2022-12-02T11:07:42" maxSheetId="3" userName="Корчагина София Александровна" r:id="rId125" minRId="4210" maxRId="4211">
    <sheetIdMap count="2">
      <sheetId val="1"/>
      <sheetId val="2"/>
    </sheetIdMap>
  </header>
  <header guid="{7A9E6A24-3F96-4375-BC37-13B98E6CF661}" dateTime="2022-12-02T11:08:33" maxSheetId="3" userName="Шелепова Анастасия Михайловна" r:id="rId126" minRId="4212" maxRId="4216">
    <sheetIdMap count="2">
      <sheetId val="1"/>
      <sheetId val="2"/>
    </sheetIdMap>
  </header>
  <header guid="{437F8996-ECC0-4103-A1C9-036C8D2AE5FB}" dateTime="2022-12-02T11:09:08" maxSheetId="3" userName="Корчагина София Александровна" r:id="rId127" minRId="4217">
    <sheetIdMap count="2">
      <sheetId val="1"/>
      <sheetId val="2"/>
    </sheetIdMap>
  </header>
  <header guid="{87BF21D7-C655-41E4-BB2C-8A9D7C3982DB}" dateTime="2022-12-02T11:19:09" maxSheetId="3" userName="Шелепова Анастасия Михайловна" r:id="rId128" minRId="4218" maxRId="4225">
    <sheetIdMap count="2">
      <sheetId val="1"/>
      <sheetId val="2"/>
    </sheetIdMap>
  </header>
  <header guid="{EAFCD1EB-A202-4847-AA70-3F86573A7F3E}" dateTime="2022-12-02T11:39:57" maxSheetId="3" userName="Аплакова Виктория Николаевна" r:id="rId129" minRId="4226" maxRId="4240">
    <sheetIdMap count="2">
      <sheetId val="1"/>
      <sheetId val="2"/>
    </sheetIdMap>
  </header>
  <header guid="{76293394-247E-4210-BC30-ABED78F4921E}" dateTime="2022-12-02T11:40:08" maxSheetId="3" userName="Шелепова Анастасия Михайловна" r:id="rId130">
    <sheetIdMap count="2">
      <sheetId val="1"/>
      <sheetId val="2"/>
    </sheetIdMap>
  </header>
  <header guid="{9A6E7F9E-FB8E-43D2-8C85-7B4F63A58D50}" dateTime="2022-12-02T11:41:34" maxSheetId="3" userName="Корчагина София Александровна" r:id="rId131" minRId="4246" maxRId="4247">
    <sheetIdMap count="2">
      <sheetId val="1"/>
      <sheetId val="2"/>
    </sheetIdMap>
  </header>
  <header guid="{4DFF1990-52A4-4C2C-BD44-63212FD54F55}" dateTime="2022-12-02T11:55:38" maxSheetId="3" userName="Шелепова Анастасия Михайловна" r:id="rId132" minRId="4248" maxRId="4265">
    <sheetIdMap count="2">
      <sheetId val="1"/>
      <sheetId val="2"/>
    </sheetIdMap>
  </header>
  <header guid="{500127E2-DEFB-470D-A430-A63E880B937F}" dateTime="2022-12-02T12:37:13" maxSheetId="3" userName="Корчагина София Александровна" r:id="rId133" minRId="4268" maxRId="4279">
    <sheetIdMap count="2">
      <sheetId val="1"/>
      <sheetId val="2"/>
    </sheetIdMap>
  </header>
  <header guid="{96782F9B-11FF-4CC3-AB65-F4215EC99AE2}" dateTime="2022-12-02T12:45:37" maxSheetId="3" userName="Шелепова Анастасия Михайловна" r:id="rId134">
    <sheetIdMap count="2">
      <sheetId val="1"/>
      <sheetId val="2"/>
    </sheetIdMap>
  </header>
  <header guid="{82011A68-B09D-49E0-91C6-BDCC16A886D8}" dateTime="2022-12-02T12:46:13" maxSheetId="3" userName="Корчагина София Александровна" r:id="rId135" minRId="4282" maxRId="4291">
    <sheetIdMap count="2">
      <sheetId val="1"/>
      <sheetId val="2"/>
    </sheetIdMap>
  </header>
  <header guid="{966F9BCB-B96D-4798-9B7E-12EAA64D0196}" dateTime="2022-12-02T12:48:31" maxSheetId="3" userName="Корчагина София Александровна" r:id="rId136" minRId="4294" maxRId="4298">
    <sheetIdMap count="2">
      <sheetId val="1"/>
      <sheetId val="2"/>
    </sheetIdMap>
  </header>
  <header guid="{DFE3AE9B-1C28-426B-94E9-7288665E852E}" dateTime="2022-12-02T14:10:00" maxSheetId="3" userName="Корчагина София Александровна" r:id="rId137" minRId="4299" maxRId="4321">
    <sheetIdMap count="2">
      <sheetId val="1"/>
      <sheetId val="2"/>
    </sheetIdMap>
  </header>
  <header guid="{9D1AAC70-B3A7-4E57-AA44-4FEAA018EF13}" dateTime="2022-12-02T14:15:59" maxSheetId="3" userName="Хорошавина Вероника Евгеньевна" r:id="rId138">
    <sheetIdMap count="2">
      <sheetId val="1"/>
      <sheetId val="2"/>
    </sheetIdMap>
  </header>
  <header guid="{6B6D9843-E4C6-42BE-94D2-862468A61685}" dateTime="2022-12-02T14:18:34" maxSheetId="3" userName="Аплакова Виктория Николаевна" r:id="rId139" minRId="4324" maxRId="4337">
    <sheetIdMap count="2">
      <sheetId val="1"/>
      <sheetId val="2"/>
    </sheetIdMap>
  </header>
  <header guid="{AB95B140-D778-4DC0-85FC-944ECE090D52}" dateTime="2022-12-02T14:22:06" maxSheetId="3" userName="Корчагина София Александровна" r:id="rId140" minRId="4338" maxRId="4344">
    <sheetIdMap count="2">
      <sheetId val="1"/>
      <sheetId val="2"/>
    </sheetIdMap>
  </header>
  <header guid="{0C9B09C5-F82D-4DB6-A644-E7D374B74399}" dateTime="2022-12-02T14:53:22" maxSheetId="3" userName="Корчагина София Александровна" r:id="rId141" minRId="4345" maxRId="4346">
    <sheetIdMap count="2">
      <sheetId val="1"/>
      <sheetId val="2"/>
    </sheetIdMap>
  </header>
  <header guid="{509DAEB6-41D5-43C6-A634-BA92FE818536}" dateTime="2022-12-02T14:59:25" maxSheetId="3" userName="Шелепова Анастасия Михайловна" r:id="rId142" minRId="4347">
    <sheetIdMap count="2">
      <sheetId val="1"/>
      <sheetId val="2"/>
    </sheetIdMap>
  </header>
  <header guid="{6BCCCE9F-D284-4D61-B572-F1B8E3F9E04B}" dateTime="2022-12-02T15:34:55" maxSheetId="3" userName="Корчагина София Александровна" r:id="rId143" minRId="4350" maxRId="4351">
    <sheetIdMap count="2">
      <sheetId val="1"/>
      <sheetId val="2"/>
    </sheetIdMap>
  </header>
  <header guid="{5E3C8DF8-C844-4678-ABA6-74F754D4B74C}" dateTime="2022-12-02T15:44:45" maxSheetId="3" userName="Корчагина София Александровна" r:id="rId144" minRId="4352" maxRId="4353">
    <sheetIdMap count="2">
      <sheetId val="1"/>
      <sheetId val="2"/>
    </sheetIdMap>
  </header>
  <header guid="{B6B21EBB-8B4E-40FC-A8A3-F8922039095E}" dateTime="2022-12-02T15:45:12" maxSheetId="3" userName="Корчагина София Александровна" r:id="rId145" minRId="4354">
    <sheetIdMap count="2">
      <sheetId val="1"/>
      <sheetId val="2"/>
    </sheetIdMap>
  </header>
  <header guid="{0913F641-B51B-4A10-9B9D-200C5C509CD5}" dateTime="2022-12-02T16:09:05" maxSheetId="3" userName="Аплакова Виктория Николаевна" r:id="rId146">
    <sheetIdMap count="2">
      <sheetId val="1"/>
      <sheetId val="2"/>
    </sheetIdMap>
  </header>
  <header guid="{DFD26242-E089-4673-98E6-119B28723DD7}" dateTime="2022-12-02T16:18:04" maxSheetId="3" userName="Хорошавина Вероника Евгеньевна" r:id="rId147">
    <sheetIdMap count="2">
      <sheetId val="1"/>
      <sheetId val="2"/>
    </sheetIdMap>
  </header>
  <header guid="{5DC3970E-CF56-4192-860D-90EE47065B5D}" dateTime="2022-12-02T16:26:13" maxSheetId="3" userName="Шелепова Анастасия Михайловна" r:id="rId148" minRId="4355" maxRId="4362">
    <sheetIdMap count="2">
      <sheetId val="1"/>
      <sheetId val="2"/>
    </sheetIdMap>
  </header>
  <header guid="{097BFD9E-2B35-4AC4-A98C-BAA6FA51D547}" dateTime="2022-12-02T16:31:01" maxSheetId="3" userName="Хорошавина Вероника Евгеньевна" r:id="rId149" minRId="4365" maxRId="4372">
    <sheetIdMap count="2">
      <sheetId val="1"/>
      <sheetId val="2"/>
    </sheetIdMap>
  </header>
  <header guid="{E92D1793-CF49-4B6E-9DB5-EFF87FC2A620}" dateTime="2022-12-02T16:34:20" maxSheetId="3" userName="Шелепова Анастасия Михайловна" r:id="rId150" minRId="4375" maxRId="4387">
    <sheetIdMap count="2">
      <sheetId val="1"/>
      <sheetId val="2"/>
    </sheetIdMap>
  </header>
  <header guid="{ECA88538-3C36-46E5-BFED-00DE00C1BE0D}" dateTime="2022-12-02T16:36:01" maxSheetId="3" userName="Шелепова Анастасия Михайловна" r:id="rId151" minRId="4388" maxRId="4403">
    <sheetIdMap count="2">
      <sheetId val="1"/>
      <sheetId val="2"/>
    </sheetIdMap>
  </header>
  <header guid="{C89F3F91-4D7D-4E02-8572-9FBFB67FB858}" dateTime="2022-12-02T16:53:44" maxSheetId="3" userName="Аплакова Виктория Николаевна" r:id="rId152" minRId="4404" maxRId="4422">
    <sheetIdMap count="2">
      <sheetId val="1"/>
      <sheetId val="2"/>
    </sheetIdMap>
  </header>
  <header guid="{32F0BCF2-BF15-4D00-9318-83126EDDB2D3}" dateTime="2022-12-02T17:15:39" maxSheetId="3" userName="Корчагина София Александровна" r:id="rId153" minRId="4426" maxRId="4429">
    <sheetIdMap count="2">
      <sheetId val="1"/>
      <sheetId val="2"/>
    </sheetIdMap>
  </header>
  <header guid="{9AF53BD6-3118-4E72-8733-A924797383B3}" dateTime="2022-12-02T17:15:58" maxSheetId="3" userName="Корчагина София Александровна" r:id="rId154" minRId="4430">
    <sheetIdMap count="2">
      <sheetId val="1"/>
      <sheetId val="2"/>
    </sheetIdMap>
  </header>
  <header guid="{3AAB2A2B-DB29-415D-B28A-B5F6D990B8E2}" dateTime="2022-12-02T17:19:07" maxSheetId="3" userName="Шелепова Анастасия Михайловна" r:id="rId155" minRId="4431" maxRId="4440">
    <sheetIdMap count="2">
      <sheetId val="1"/>
      <sheetId val="2"/>
    </sheetIdMap>
  </header>
  <header guid="{EB713AA9-5B69-4C29-B1AF-F987C99A4FA0}" dateTime="2022-12-02T17:23:29" maxSheetId="3" userName="Шелепова Анастасия Михайловна" r:id="rId156" minRId="4443" maxRId="4558">
    <sheetIdMap count="2">
      <sheetId val="1"/>
      <sheetId val="2"/>
    </sheetIdMap>
  </header>
  <header guid="{1EA19DB2-927A-4F6F-A06B-3EE858DDAB0C}" dateTime="2022-12-02T17:28:14" maxSheetId="3" userName="Шелепова Анастасия Михайловна" r:id="rId157" minRId="4559" maxRId="4812">
    <sheetIdMap count="2">
      <sheetId val="1"/>
      <sheetId val="2"/>
    </sheetIdMap>
  </header>
  <header guid="{E4BD99B9-EFBF-4AA7-A597-071AA52BC0F4}" dateTime="2022-12-02T17:46:26" maxSheetId="3" userName="Шелепова Анастасия Михайловна" r:id="rId158" minRId="4813" maxRId="5086">
    <sheetIdMap count="2">
      <sheetId val="1"/>
      <sheetId val="2"/>
    </sheetIdMap>
  </header>
  <header guid="{0606C383-8B1B-4D0C-B510-A08FDBD9B03D}" dateTime="2022-12-02T17:59:47" maxSheetId="3" userName="Шелепова Анастасия Михайловна" r:id="rId159" minRId="5087" maxRId="5088">
    <sheetIdMap count="2">
      <sheetId val="1"/>
      <sheetId val="2"/>
    </sheetIdMap>
  </header>
  <header guid="{BE462C9A-4122-4506-912C-3A1D3FD15B05}" dateTime="2022-12-02T18:02:47" maxSheetId="3" userName="Шелепова Анастасия Михайловна" r:id="rId160" minRId="5089" maxRId="5302">
    <sheetIdMap count="2">
      <sheetId val="1"/>
      <sheetId val="2"/>
    </sheetIdMap>
  </header>
  <header guid="{3747FB07-288C-4C43-8A06-B838C715477C}" dateTime="2022-12-02T18:10:21" maxSheetId="3" userName="Шелепова Анастасия Михайловна" r:id="rId161" minRId="5303" maxRId="5410">
    <sheetIdMap count="2">
      <sheetId val="1"/>
      <sheetId val="2"/>
    </sheetIdMap>
  </header>
  <header guid="{29239005-0133-4FF4-8F92-3966F4C2D45B}" dateTime="2022-12-02T18:18:44" maxSheetId="3" userName="Шелепова Анастасия Михайловна" r:id="rId162" minRId="5411" maxRId="5787">
    <sheetIdMap count="2">
      <sheetId val="1"/>
      <sheetId val="2"/>
    </sheetIdMap>
  </header>
  <header guid="{6066428F-7C24-47FF-8299-D168693780A0}" dateTime="2022-12-02T18:36:27" maxSheetId="3" userName="Шелепова Анастасия Михайловна" r:id="rId163" minRId="5788" maxRId="5910">
    <sheetIdMap count="2">
      <sheetId val="1"/>
      <sheetId val="2"/>
    </sheetIdMap>
  </header>
  <header guid="{64392033-AE9D-4697-9D87-15D510394E86}" dateTime="2022-12-04T12:30:18" maxSheetId="3" userName="Корчагина София Александровна" r:id="rId164" minRId="5911" maxRId="5913">
    <sheetIdMap count="2">
      <sheetId val="1"/>
      <sheetId val="2"/>
    </sheetIdMap>
  </header>
  <header guid="{B5AFB798-8001-4524-8807-A95A7AFA6359}" dateTime="2022-12-04T18:07:17" maxSheetId="3" userName="Корчагина София Александровна" r:id="rId165" minRId="5914" maxRId="6984">
    <sheetIdMap count="2">
      <sheetId val="1"/>
      <sheetId val="2"/>
    </sheetIdMap>
  </header>
  <header guid="{24E3A373-DCF1-4489-950E-420B0F654E4C}" dateTime="2022-12-04T18:28:00" maxSheetId="3" userName="Корчагина София Александровна" r:id="rId166" minRId="6985" maxRId="7112">
    <sheetIdMap count="2">
      <sheetId val="1"/>
      <sheetId val="2"/>
    </sheetIdMap>
  </header>
  <header guid="{7262F276-387D-4E39-897E-E584C0FF4E84}" dateTime="2022-12-23T17:32:36" maxSheetId="3" userName="Аплакова Виктория Николаевна" r:id="rId167" minRId="7113" maxRId="7116">
    <sheetIdMap count="2">
      <sheetId val="1"/>
      <sheetId val="2"/>
    </sheetIdMap>
  </header>
  <header guid="{B54D461F-CAF2-40BA-9B41-0A0BA98DB8CE}" dateTime="2022-12-28T16:25:52" maxSheetId="3" userName="Героева" r:id="rId168">
    <sheetIdMap count="2">
      <sheetId val="1"/>
      <sheetId val="2"/>
    </sheetIdMap>
  </header>
  <header guid="{649E7CE0-A3C7-4BDF-841E-258E7DD54711}" dateTime="2022-12-29T10:58:28" maxSheetId="3" userName="Героева" r:id="rId16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26" sId="1" numFmtId="4">
    <oc r="E13">
      <v>388892</v>
    </oc>
    <nc r="E13">
      <v>181517.69</v>
    </nc>
  </rcc>
  <rcc rId="4227" sId="1" numFmtId="4">
    <oc r="E19">
      <v>1135112.8500000001</v>
    </oc>
    <nc r="E19">
      <v>458346.66</v>
    </nc>
  </rcc>
  <rfmt sheetId="1" sqref="E19">
    <dxf>
      <fill>
        <patternFill patternType="solid">
          <bgColor theme="5" tint="0.59999389629810485"/>
        </patternFill>
      </fill>
    </dxf>
  </rfmt>
  <rfmt sheetId="1" sqref="E13">
    <dxf>
      <fill>
        <patternFill patternType="solid">
          <bgColor theme="5" tint="0.59999389629810485"/>
        </patternFill>
      </fill>
    </dxf>
  </rfmt>
  <rcc rId="4228" sId="1" numFmtId="4">
    <oc r="E21">
      <v>308440</v>
    </oc>
    <nc r="E21">
      <v>204925.86</v>
    </nc>
  </rcc>
  <rfmt sheetId="1" sqref="E21">
    <dxf>
      <fill>
        <patternFill patternType="solid">
          <bgColor theme="5" tint="0.59999389629810485"/>
        </patternFill>
      </fill>
    </dxf>
  </rfmt>
  <rcc rId="4229" sId="1" numFmtId="4">
    <oc r="E23">
      <v>235160</v>
    </oc>
    <nc r="E23">
      <v>187479.88</v>
    </nc>
  </rcc>
  <rfmt sheetId="1" sqref="E23">
    <dxf>
      <fill>
        <patternFill patternType="solid">
          <bgColor theme="5" tint="0.59999389629810485"/>
        </patternFill>
      </fill>
    </dxf>
  </rfmt>
  <rcc rId="4230" sId="1" numFmtId="4">
    <oc r="E27">
      <v>154220</v>
    </oc>
    <nc r="E27">
      <v>169036.93</v>
    </nc>
  </rcc>
  <rfmt sheetId="1" sqref="E27">
    <dxf>
      <fill>
        <patternFill patternType="solid">
          <bgColor theme="5" tint="0.59999389629810485"/>
        </patternFill>
      </fill>
    </dxf>
  </rfmt>
  <rcc rId="4231" sId="1" numFmtId="4">
    <oc r="E26">
      <v>308440</v>
    </oc>
    <nc r="E26">
      <v>209717.98</v>
    </nc>
  </rcc>
  <rfmt sheetId="1" sqref="E26">
    <dxf>
      <fill>
        <patternFill patternType="solid">
          <bgColor theme="5" tint="0.59999389629810485"/>
        </patternFill>
      </fill>
    </dxf>
  </rfmt>
  <rcc rId="4232" sId="1" numFmtId="4">
    <oc r="E25">
      <v>726040</v>
    </oc>
    <nc r="E25">
      <v>236786.82</v>
    </nc>
  </rcc>
  <rfmt sheetId="1" sqref="E25">
    <dxf>
      <fill>
        <patternFill patternType="solid">
          <bgColor theme="5" tint="0.59999389629810485"/>
        </patternFill>
      </fill>
    </dxf>
  </rfmt>
  <rcc rId="4233" sId="1" numFmtId="4">
    <oc r="E24">
      <v>143989.91</v>
    </oc>
    <nc r="E24">
      <v>63531.199999999997</v>
    </nc>
  </rcc>
  <rcc rId="4234" sId="1" numFmtId="4">
    <oc r="E22">
      <v>1319716</v>
    </oc>
    <nc r="E22">
      <v>453229.9</v>
    </nc>
  </rcc>
  <rfmt sheetId="1" sqref="E22">
    <dxf>
      <fill>
        <patternFill patternType="solid">
          <bgColor theme="5" tint="0.59999389629810485"/>
        </patternFill>
      </fill>
    </dxf>
  </rfmt>
  <rcc rId="4235" sId="1" numFmtId="4">
    <oc r="E20">
      <v>1146208</v>
    </oc>
    <nc r="E20">
      <v>298335.42</v>
    </nc>
  </rcc>
  <rfmt sheetId="1" sqref="E20">
    <dxf>
      <fill>
        <patternFill patternType="solid">
          <bgColor theme="5" tint="0.59999389629810485"/>
        </patternFill>
      </fill>
    </dxf>
  </rfmt>
  <rcc rId="4236" sId="1" numFmtId="4">
    <oc r="E17">
      <v>117440</v>
    </oc>
    <nc r="E17">
      <v>168989.51</v>
    </nc>
  </rcc>
  <rfmt sheetId="1" sqref="E17">
    <dxf>
      <fill>
        <patternFill patternType="solid">
          <bgColor theme="5" tint="0.59999389629810485"/>
        </patternFill>
      </fill>
    </dxf>
  </rfmt>
  <rcc rId="4237" sId="1" numFmtId="4">
    <oc r="E16">
      <v>426600</v>
    </oc>
    <nc r="E16">
      <v>283914.53999999998</v>
    </nc>
  </rcc>
  <rfmt sheetId="1" sqref="E16">
    <dxf>
      <fill>
        <patternFill patternType="solid">
          <bgColor theme="5" tint="0.59999389629810485"/>
        </patternFill>
      </fill>
    </dxf>
  </rfmt>
  <rcc rId="4238" sId="1" numFmtId="4">
    <oc r="E15">
      <v>426600</v>
    </oc>
    <nc r="E15">
      <v>311201.81</v>
    </nc>
  </rcc>
  <rfmt sheetId="1" sqref="E15">
    <dxf>
      <fill>
        <patternFill patternType="solid">
          <bgColor theme="5" tint="0.59999389629810485"/>
        </patternFill>
      </fill>
    </dxf>
  </rfmt>
  <rcc rId="4239" sId="1" numFmtId="4">
    <oc r="E14">
      <v>139320</v>
    </oc>
    <nc r="E14">
      <v>174041.84</v>
    </nc>
  </rcc>
  <rfmt sheetId="1" sqref="E14">
    <dxf>
      <fill>
        <patternFill patternType="solid">
          <bgColor theme="5" tint="0.59999389629810485"/>
        </patternFill>
      </fill>
    </dxf>
  </rfmt>
  <rcc rId="4240" sId="1" numFmtId="4">
    <oc r="E18">
      <v>117440</v>
    </oc>
    <nc r="E18">
      <v>169085.66</v>
    </nc>
  </rcc>
  <rfmt sheetId="1" sqref="E18">
    <dxf>
      <fill>
        <patternFill patternType="solid">
          <bgColor theme="5" tint="0.59999389629810485"/>
        </patternFill>
      </fill>
    </dxf>
  </rfmt>
  <rcv guid="{71EC2296-96E1-499C-991A-81043A0F1F46}" action="delete"/>
  <rdn rId="0" localSheetId="1" customView="1" name="Z_71EC2296_96E1_499C_991A_81043A0F1F46_.wvu.PrintArea" hidden="1" oldHidden="1">
    <formula>'Итог 2023-2025'!$A$4:$S$1901</formula>
    <oldFormula>'Итог 2023-2025'!$A$4:$S$1901</oldFormula>
  </rdn>
  <rdn rId="0" localSheetId="1" customView="1" name="Z_71EC2296_96E1_499C_991A_81043A0F1F46_.wvu.FilterData" hidden="1" oldHidden="1">
    <formula>'Итог 2023-2025'!$A$8:$T$1931</formula>
    <oldFormula>'Итог 2023-2025'!$A$8:$T$1931</oldFormula>
  </rdn>
  <rdn rId="0" localSheetId="2" customView="1" name="Z_71EC2296_96E1_499C_991A_81043A0F1F46_.wvu.FilterData" hidden="1" oldHidden="1">
    <formula>Примечание!$A$2:$G$191</formula>
    <oldFormula>Примечание!$A$2:$G$189</oldFormula>
  </rdn>
  <rcv guid="{71EC2296-96E1-499C-991A-81043A0F1F46}" action="add"/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972" sId="1" ref="A387:XFD387" action="insertRow"/>
  <rfmt sheetId="1" sqref="A387:XFD387">
    <dxf>
      <fill>
        <patternFill>
          <bgColor rgb="FFFFFF00"/>
        </patternFill>
      </fill>
    </dxf>
  </rfmt>
  <rcc rId="3973" sId="1" numFmtId="4">
    <nc r="E387">
      <v>261018.23</v>
    </nc>
  </rcc>
  <rcc rId="3974" sId="1" numFmtId="4">
    <nc r="R387">
      <v>3819306</v>
    </nc>
  </rcc>
  <rcc rId="3975" sId="1" odxf="1" dxf="1" numFmtId="4">
    <nc r="C387">
      <f>ROUNDUP(SUM(D387+E387+F387+G387+H387+I387+J387+K387+M387+O387+P387+Q387+R387+S387),2)</f>
    </nc>
    <ndxf>
      <fill>
        <patternFill>
          <bgColor rgb="FFFFC000"/>
        </patternFill>
      </fill>
    </ndxf>
  </rcc>
  <rcc rId="3976" sId="1" odxf="1" dxf="1" numFmtId="4">
    <nc r="D387">
      <f>ROUNDUP(SUM(F387+G387+H387+I387+J387+K387+M387+O387+P387+Q387+R387+S387)*0.0214,2)</f>
    </nc>
    <ndxf>
      <fill>
        <patternFill>
          <bgColor rgb="FFFFC000"/>
        </patternFill>
      </fill>
    </ndxf>
  </rcc>
  <rfmt sheetId="1" sqref="C387:D387">
    <dxf>
      <fill>
        <patternFill>
          <bgColor rgb="FFFFFF00"/>
        </patternFill>
      </fill>
    </dxf>
  </rfmt>
  <rcc rId="3977" sId="1">
    <nc r="B387" t="inlineStr">
      <is>
        <t>г. Нижневартовск, ул. Северная, д. 6А</t>
      </is>
    </nc>
  </rcc>
  <rcc rId="3978" sId="1">
    <nc r="T387" t="inlineStr">
      <is>
        <t>утепление фасада (мокрый фасад) с 2022 года по расторжению договора с НТСМ</t>
      </is>
    </nc>
  </rcc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79" sId="2">
    <nc r="E106" t="inlineStr">
      <is>
        <t>г. Нижневартовск, ул. Северная, д. 6А</t>
      </is>
    </nc>
  </rcc>
  <rcc rId="3980" sId="2">
    <nc r="F106">
      <v>4162057.38</v>
    </nc>
  </rcc>
  <rcc rId="3981" sId="2">
    <nc r="D106" t="inlineStr">
      <is>
        <t>Нижневартовск</t>
      </is>
    </nc>
  </rcc>
  <rcc rId="3982" sId="2">
    <nc r="B106" t="inlineStr">
      <is>
        <t>+</t>
      </is>
    </nc>
  </rcc>
  <rcc rId="3983" sId="2">
    <nc r="C106">
      <v>2023</v>
    </nc>
  </rcc>
  <rcc rId="3984" sId="2">
    <nc r="A106">
      <v>104</v>
    </nc>
  </rcc>
  <rcc rId="3985" sId="2">
    <nc r="G106" t="inlineStr">
      <is>
        <t>По расторжению договора (авансом) СЗ еще нет. НТСМ договор 222/ПД/СП от 19.06.2022</t>
      </is>
    </nc>
  </rcc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986" sId="1" ref="A737:XFD737" action="insertRow"/>
  <rcc rId="3987" sId="1">
    <nc r="B737" t="inlineStr">
      <is>
        <t>г. Сургут, ул. Островского, д. 18</t>
      </is>
    </nc>
  </rcc>
  <rcc rId="3988" sId="1">
    <nc r="C737">
      <f>ROUNDUP(SUM(D737+E737+F737+G737+H737+I737+J737+K737+M737+O737+P737+Q737+R737+S737),2)</f>
    </nc>
  </rcc>
  <rcc rId="3989" sId="1">
    <nc r="D737">
      <f>ROUNDUP(SUM(F737+G737+H737+I737+J737+K737+M737+O737+P737+Q737+R737+S737)*0.0214,2)</f>
    </nc>
  </rcc>
  <rfmt sheetId="1" sqref="A737:XFD737">
    <dxf>
      <fill>
        <patternFill patternType="solid">
          <bgColor rgb="FFFFFF00"/>
        </patternFill>
      </fill>
    </dxf>
  </rfmt>
  <rcc rId="3990" sId="1" numFmtId="4">
    <nc r="Q737">
      <v>15098271.109999999</v>
    </nc>
  </rcc>
  <rcc rId="3991" sId="1" numFmtId="4">
    <nc r="G737">
      <f>14530760.14/2</f>
    </nc>
  </rcc>
  <rcc rId="3992" sId="1" numFmtId="4">
    <oc r="G737">
      <f>14530760.14/2</f>
    </oc>
    <nc r="G737">
      <v>7265380.0700000003</v>
    </nc>
  </rcc>
  <rcc rId="3993" sId="1">
    <nc r="T737" t="inlineStr">
      <is>
        <t>по несост аукц. ТС только ниже 0,000</t>
      </is>
    </nc>
  </rcc>
  <rcc rId="3994" sId="2">
    <nc r="E107" t="inlineStr">
      <is>
        <t>г. Сургут, ул. Островского, д. 18</t>
      </is>
    </nc>
  </rcc>
  <rcc rId="3995" sId="2">
    <nc r="F107">
      <v>22842233.32</v>
    </nc>
  </rcc>
  <rcc rId="3996" sId="2">
    <nc r="B107" t="inlineStr">
      <is>
        <t>+</t>
      </is>
    </nc>
  </rcc>
  <rcc rId="3997" sId="2">
    <nc r="C107">
      <v>2023</v>
    </nc>
  </rcc>
  <rcc rId="3998" sId="2">
    <nc r="D107" t="inlineStr">
      <is>
        <t>Сургут</t>
      </is>
    </nc>
  </rcc>
  <rcc rId="3999" sId="2" odxf="1" dxf="1">
    <nc r="G107" t="inlineStr">
      <is>
        <t>Аукцион не состоялся 33/01-сд-2887 от 22.11.2022</t>
      </is>
    </nc>
    <odxf>
      <numFmt numFmtId="0" formatCode="General"/>
    </odxf>
    <ndxf>
      <numFmt numFmtId="4" formatCode="#,##0.00"/>
    </ndxf>
  </rcc>
  <rcv guid="{10A036C2-5324-4DDD-A679-5EBB9523ED00}" action="delete"/>
  <rdn rId="0" localSheetId="1" customView="1" name="Z_10A036C2_5324_4DDD_A679_5EBB9523ED00_.wvu.FilterData" hidden="1" oldHidden="1">
    <formula>'Итог 2023-2025'!$A$8:$T$1926</formula>
    <oldFormula>'Итог 2023-2025'!$A$8:$T$1926</oldFormula>
  </rdn>
  <rdn rId="0" localSheetId="2" customView="1" name="Z_10A036C2_5324_4DDD_A679_5EBB9523ED00_.wvu.FilterData" hidden="1" oldHidden="1">
    <formula>Примечание!$A$2:$G$191</formula>
    <oldFormula>Примечание!$A$2:$G$189</oldFormula>
  </rdn>
  <rcv guid="{10A036C2-5324-4DDD-A679-5EBB9523ED00}" action="add"/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02" sId="1" ref="A744:XFD744" action="insertRow"/>
  <rrc rId="4003" sId="1" ref="A747:XFD747" action="insertRow"/>
  <rcc rId="4004" sId="1">
    <nc r="B744" t="inlineStr">
      <is>
        <t>г. Сургут, ул. Островского, д. 28</t>
      </is>
    </nc>
  </rcc>
  <rcc rId="4005" sId="1">
    <nc r="B747" t="inlineStr">
      <is>
        <t>г. Сургут, ул. Островского, д. 46</t>
      </is>
    </nc>
  </rcc>
  <rfmt sheetId="1" sqref="A747:XFD747 A744:XFD744">
    <dxf>
      <fill>
        <patternFill patternType="solid">
          <bgColor rgb="FFFFFF00"/>
        </patternFill>
      </fill>
    </dxf>
  </rfmt>
  <rcc rId="4006" sId="1">
    <nc r="C744">
      <f>ROUNDUP(SUM(D744+E744+F744+G744+H744+I744+J744+K744+M744+O744+P744+Q744+R744+S744),2)</f>
    </nc>
  </rcc>
  <rcc rId="4007" sId="1">
    <nc r="D744">
      <f>ROUNDUP(SUM(F744+G744+H744+I744+J744+K744+M744+O744+P744+Q744+R744+S744)*0.0214,2)</f>
    </nc>
  </rcc>
  <rcc rId="4008" sId="1">
    <nc r="C747">
      <f>ROUNDUP(SUM(D747+E747+F747+G747+H747+I747+J747+K747+M747+O747+P747+Q747+R747+S747),2)</f>
    </nc>
  </rcc>
  <rcc rId="4009" sId="1">
    <nc r="D747">
      <f>ROUNDUP(SUM(F747+G747+H747+I747+J747+K747+M747+O747+P747+Q747+R747+S747)*0.0214,2)</f>
    </nc>
  </rcc>
  <rcc rId="4010" sId="1" numFmtId="4">
    <nc r="F744">
      <v>3440691.9359999998</v>
    </nc>
  </rcc>
  <rcc rId="4011" sId="1">
    <nc r="N744" t="inlineStr">
      <is>
        <t>плоская</t>
      </is>
    </nc>
  </rcc>
  <rcc rId="4012" sId="1" numFmtId="4">
    <nc r="O744">
      <v>14130954.747</v>
    </nc>
  </rcc>
  <rcc rId="4013" sId="1" numFmtId="4">
    <nc r="Q744">
      <v>11759136.174999999</v>
    </nc>
  </rcc>
  <rcc rId="4014" sId="1" numFmtId="4">
    <nc r="G744">
      <f>14493078.804/2</f>
    </nc>
  </rcc>
  <rcc rId="4015" sId="1" numFmtId="4">
    <oc r="G744">
      <f>14493078.804/2</f>
    </oc>
    <nc r="G744">
      <v>7246539.4000000004</v>
    </nc>
  </rcc>
  <rcc rId="4016" sId="1">
    <nc r="T744" t="inlineStr">
      <is>
        <t>по несост аукц. ТС только ниже 0,000</t>
      </is>
    </nc>
  </rcc>
  <rcc rId="4017" sId="1" numFmtId="4">
    <nc r="F747">
      <v>2610934.128</v>
    </nc>
  </rcc>
  <rcc rId="4018" sId="1" numFmtId="4">
    <nc r="Q747">
      <v>12274269.619999999</v>
    </nc>
  </rcc>
  <rfmt sheetId="1" sqref="T747" start="0" length="0">
    <dxf>
      <fill>
        <patternFill patternType="none">
          <bgColor indexed="65"/>
        </patternFill>
      </fill>
    </dxf>
  </rfmt>
  <rcc rId="4019" sId="1">
    <nc r="T747" t="inlineStr">
      <is>
        <t>СМР с 2022 не сост аукц</t>
      </is>
    </nc>
  </rcc>
  <rfmt sheetId="1" sqref="T747">
    <dxf>
      <fill>
        <patternFill patternType="solid">
          <bgColor rgb="FFFFFF00"/>
        </patternFill>
      </fill>
    </dxf>
  </rfmt>
  <rfmt sheetId="1" sqref="T753">
    <dxf>
      <fill>
        <patternFill patternType="solid">
          <bgColor rgb="FFFFFF00"/>
        </patternFill>
      </fill>
    </dxf>
  </rfmt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20" sId="2">
    <nc r="E108" t="inlineStr">
      <is>
        <t>г. Сургут, ул. Островского, д. 28</t>
      </is>
    </nc>
  </rcc>
  <rcc rId="4021" sId="2">
    <nc r="F108">
      <v>37360076.960000001</v>
    </nc>
  </rcc>
  <rcc rId="4022" sId="2">
    <nc r="E109" t="inlineStr">
      <is>
        <t>г. Сургут, ул. Островского, д. 46</t>
      </is>
    </nc>
  </rcc>
  <rcc rId="4023" sId="2">
    <nc r="F109">
      <v>15203747.119999999</v>
    </nc>
  </rcc>
  <rcc rId="4024" sId="2">
    <nc r="B108" t="inlineStr">
      <is>
        <t>+</t>
      </is>
    </nc>
  </rcc>
  <rcc rId="4025" sId="2">
    <nc r="C108">
      <v>2023</v>
    </nc>
  </rcc>
  <rcc rId="4026" sId="2">
    <nc r="D108" t="inlineStr">
      <is>
        <t>Сургут</t>
      </is>
    </nc>
  </rcc>
  <rcc rId="4027" sId="2">
    <nc r="B109" t="inlineStr">
      <is>
        <t>+</t>
      </is>
    </nc>
  </rcc>
  <rcc rId="4028" sId="2">
    <nc r="C109">
      <v>2023</v>
    </nc>
  </rcc>
  <rcc rId="4029" sId="2">
    <nc r="D109" t="inlineStr">
      <is>
        <t>Сургут</t>
      </is>
    </nc>
  </rcc>
  <rcc rId="4030" sId="2" odxf="1" dxf="1">
    <nc r="G108" t="inlineStr">
      <is>
        <t>Аукцион не состоялся 33/01-сд-2887 от 22.11.2022</t>
      </is>
    </nc>
    <odxf>
      <numFmt numFmtId="0" formatCode="General"/>
    </odxf>
    <ndxf>
      <numFmt numFmtId="4" formatCode="#,##0.00"/>
    </ndxf>
  </rcc>
  <rcc rId="4031" sId="2" odxf="1" dxf="1">
    <nc r="G109" t="inlineStr">
      <is>
        <t>Аукцион не состоялся 33/01-сд-2887 от 22.11.2022</t>
      </is>
    </nc>
    <odxf>
      <numFmt numFmtId="0" formatCode="General"/>
    </odxf>
    <ndxf>
      <numFmt numFmtId="4" formatCode="#,##0.00"/>
    </ndxf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32" sId="1" ref="A747:XFD747" action="insertRow"/>
  <rcc rId="4033" sId="1">
    <nc r="C747">
      <f>ROUNDUP(SUM(D747+E747+F747+G747+H747+I747+J747+K747+M747+O747+P747+Q747+R747+S747),2)</f>
    </nc>
  </rcc>
  <rcc rId="4034" sId="1">
    <nc r="D747">
      <f>ROUNDUP(SUM(F747+G747+H747+I747+J747+K747+M747+O747+P747+Q747+R747+S747)*0.0214,2)</f>
    </nc>
  </rcc>
  <rcc rId="4035" sId="1">
    <nc r="B747" t="inlineStr">
      <is>
        <t>г. Сургут, ул. Островского, д. 42</t>
      </is>
    </nc>
  </rcc>
  <rcc rId="4036" sId="1" numFmtId="4">
    <nc r="F747">
      <v>2690782.2479999997</v>
    </nc>
  </rcc>
  <rcc rId="4037" sId="1">
    <nc r="N747" t="inlineStr">
      <is>
        <t>плоская</t>
      </is>
    </nc>
  </rcc>
  <rcc rId="4038" sId="1" numFmtId="4">
    <nc r="O747">
      <v>10944207.131000001</v>
    </nc>
  </rcc>
  <rcc rId="4039" sId="1" numFmtId="4">
    <nc r="Q747">
      <v>12230933.594999999</v>
    </nc>
  </rcc>
  <rcc rId="4040" sId="1">
    <nc r="T747" t="inlineStr">
      <is>
        <t>СМР с 2022 не сост аукц</t>
      </is>
    </nc>
  </rcc>
  <rcc rId="4041" sId="2">
    <nc r="E110" t="inlineStr">
      <is>
        <t>г. Сургут, ул. Островского, д. 42</t>
      </is>
    </nc>
  </rcc>
  <rcc rId="4042" sId="2">
    <nc r="F110">
      <v>26419453.740000002</v>
    </nc>
  </rcc>
  <rcc rId="4043" sId="2">
    <nc r="B110" t="inlineStr">
      <is>
        <t>+</t>
      </is>
    </nc>
  </rcc>
  <rcc rId="4044" sId="2">
    <nc r="C110">
      <v>2023</v>
    </nc>
  </rcc>
  <rcc rId="4045" sId="2">
    <nc r="D110" t="inlineStr">
      <is>
        <t>Сургут</t>
      </is>
    </nc>
  </rcc>
  <rcc rId="4046" sId="2" odxf="1" dxf="1">
    <nc r="G110" t="inlineStr">
      <is>
        <t>Аукцион не состоялся 33/01-сд-2887 от 22.11.2022</t>
      </is>
    </nc>
    <odxf>
      <numFmt numFmtId="0" formatCode="General"/>
    </odxf>
    <ndxf>
      <numFmt numFmtId="4" formatCode="#,##0.00"/>
    </ndxf>
  </rcc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47" sId="1" ref="A766:XFD766" action="insertRow"/>
  <rrc rId="4048" sId="1" ref="A774:XFD774" action="insertRow"/>
  <rrc rId="4049" sId="1" ref="A779:XFD779" action="insertRow"/>
  <rcc rId="4050" sId="1" odxf="1" dxf="1">
    <nc r="B779" t="inlineStr">
      <is>
        <t>г. Сургут, ул. Пушкина, д. 7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51" sId="1" odxf="1" dxf="1">
    <nc r="C779">
      <f>ROUNDUP(SUM(D779+E779+F779+G779+H779+I779+J779+K779+M779+O779+P779+Q779+R779+S779),2)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52" sId="1">
    <nc r="D779">
      <f>ROUNDUP(SUM(F779+G779+H779+I779+J779+K779+M779+O779+P779+Q779+R779+S779)*0.0214,2)</f>
    </nc>
  </rcc>
  <rcc rId="4053" sId="1">
    <nc r="C774">
      <f>ROUNDUP(SUM(D774+E774+F774+G774+H774+I774+J774+K774+M774+O774+P774+Q774+R774+S774),2)</f>
    </nc>
  </rcc>
  <rcc rId="4054" sId="1" odxf="1" dxf="1">
    <nc r="D774">
      <f>ROUNDUP(SUM(F774+G774+H774+I774+J774+K774+M774+O774+P774+Q774+R774+S774)*0.0214,2)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055" sId="1">
    <nc r="C766">
      <f>ROUNDUP(SUM(D766+E766+F766+G766+H766+I766+J766+K766+M766+O766+P766+Q766+R766+S766),2)</f>
    </nc>
  </rcc>
  <rcc rId="4056" sId="1" odxf="1" dxf="1">
    <nc r="D766">
      <f>ROUNDUP(SUM(F766+G766+H766+I766+J766+K766+M766+O766+P766+Q766+R766+S766)*0.0214,2)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057" sId="1">
    <nc r="B766" t="inlineStr">
      <is>
        <t>г. Сургут, ул. Пушкина, д. 1</t>
      </is>
    </nc>
  </rcc>
  <rfmt sheetId="1" sqref="A766:XFD766">
    <dxf>
      <fill>
        <patternFill>
          <bgColor rgb="FFFFFF00"/>
        </patternFill>
      </fill>
    </dxf>
  </rfmt>
  <rcc rId="4058" sId="1">
    <nc r="B774" t="inlineStr">
      <is>
        <t>г. Сургут, ул. Пушкина, д. 21</t>
      </is>
    </nc>
  </rcc>
  <rfmt sheetId="1" sqref="A774:XFD774">
    <dxf>
      <fill>
        <patternFill>
          <bgColor rgb="FFFFFF00"/>
        </patternFill>
      </fill>
    </dxf>
  </rfmt>
  <rfmt sheetId="1" sqref="A779:XFD779">
    <dxf>
      <fill>
        <patternFill>
          <bgColor rgb="FFFFFF00"/>
        </patternFill>
      </fill>
    </dxf>
  </rfmt>
  <rcc rId="4059" sId="1" numFmtId="4">
    <nc r="J766">
      <f>5517838.44/2</f>
    </nc>
  </rcc>
  <rcc rId="4060" sId="1" numFmtId="4">
    <oc r="J766">
      <f>5517838.44/2</f>
    </oc>
    <nc r="J766">
      <v>2758919.22</v>
    </nc>
  </rcc>
  <rfmt sheetId="1" sqref="T766" start="0" length="0">
    <dxf>
      <fill>
        <patternFill patternType="none">
          <bgColor indexed="65"/>
        </patternFill>
      </fill>
    </dxf>
  </rfmt>
  <rcc rId="4061" sId="1">
    <nc r="T766" t="inlineStr">
      <is>
        <t>СМР с 2022 не сост аукц, ВО только ниже 0,00!</t>
      </is>
    </nc>
  </rcc>
  <rcc rId="4062" sId="1" numFmtId="4">
    <nc r="F774">
      <v>2613253.3679999998</v>
    </nc>
  </rcc>
  <rcc rId="4063" sId="1" numFmtId="4">
    <nc r="I774">
      <v>2837492.15</v>
    </nc>
  </rcc>
  <rcc rId="4064" sId="1">
    <nc r="N774" t="inlineStr">
      <is>
        <t>плоская</t>
      </is>
    </nc>
  </rcc>
  <rfmt sheetId="1" sqref="T774" start="0" length="0">
    <dxf>
      <fill>
        <patternFill patternType="none">
          <bgColor indexed="65"/>
        </patternFill>
      </fill>
    </dxf>
  </rfmt>
  <rcc rId="4065" sId="1">
    <nc r="T774" t="inlineStr">
      <is>
        <t>СМР с 2022 не сост аукц, сети в полном объеме</t>
      </is>
    </nc>
  </rcc>
  <rfmt sheetId="1" sqref="T775">
    <dxf>
      <alignment wrapText="0"/>
    </dxf>
  </rfmt>
  <rcc rId="4066" sId="1" numFmtId="4">
    <nc r="I779">
      <v>2814971.8000000003</v>
    </nc>
  </rcc>
  <rcc rId="4067" sId="1">
    <nc r="N779" t="inlineStr">
      <is>
        <t>плоская</t>
      </is>
    </nc>
  </rcc>
  <rcc rId="4068" sId="1" numFmtId="4">
    <nc r="O779">
      <v>10433247.890000001</v>
    </nc>
  </rcc>
  <rcc rId="4069" sId="1" numFmtId="4">
    <nc r="H779">
      <v>7177141.2999999998</v>
    </nc>
  </rcc>
  <rcc rId="4070" sId="1" numFmtId="4">
    <nc r="H774">
      <v>7234559.9000000004</v>
    </nc>
  </rcc>
  <rcc rId="4071" sId="1" numFmtId="4">
    <nc r="J774">
      <v>4135442.69</v>
    </nc>
  </rcc>
  <rcc rId="4072" sId="1" numFmtId="4">
    <nc r="O774">
      <v>10521665.25</v>
    </nc>
  </rcc>
  <rcc rId="4073" sId="1" numFmtId="4">
    <nc r="J779">
      <v>4102620.89</v>
    </nc>
  </rcc>
  <rcc rId="4074" sId="1" odxf="1" dxf="1">
    <nc r="T779" t="inlineStr">
      <is>
        <t>СМР с 2022 не сост аукц, сети в полном объеме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75" sId="2">
    <nc r="E111" t="inlineStr">
      <is>
        <t>г. Сургут, ул. Пушкина, д. 1</t>
      </is>
    </nc>
  </rcc>
  <rcc rId="4076" sId="2">
    <nc r="F111">
      <v>2817960.1</v>
    </nc>
  </rcc>
  <rcc rId="4077" sId="2">
    <nc r="E112" t="inlineStr">
      <is>
        <t>г. Сургут, ул. Пушкина, д. 21</t>
      </is>
    </nc>
  </rcc>
  <rcc rId="4078" sId="2">
    <nc r="F112">
      <v>27927541.010000002</v>
    </nc>
  </rcc>
  <rcc rId="4079" sId="2">
    <nc r="E113" t="inlineStr">
      <is>
        <t>г. Сургут, ул. Пушкина, д. 7</t>
      </is>
    </nc>
  </rcc>
  <rcc rId="4080" sId="2">
    <nc r="F113">
      <v>25052880.699999999</v>
    </nc>
  </rcc>
  <rcc rId="4081" sId="2">
    <nc r="B111" t="inlineStr">
      <is>
        <t>+</t>
      </is>
    </nc>
  </rcc>
  <rcc rId="4082" sId="2">
    <nc r="C111">
      <v>2023</v>
    </nc>
  </rcc>
  <rcc rId="4083" sId="2">
    <nc r="D111" t="inlineStr">
      <is>
        <t>Сургут</t>
      </is>
    </nc>
  </rcc>
  <rcc rId="4084" sId="2">
    <nc r="B112" t="inlineStr">
      <is>
        <t>+</t>
      </is>
    </nc>
  </rcc>
  <rcc rId="4085" sId="2">
    <nc r="C112">
      <v>2023</v>
    </nc>
  </rcc>
  <rcc rId="4086" sId="2">
    <nc r="D112" t="inlineStr">
      <is>
        <t>Сургут</t>
      </is>
    </nc>
  </rcc>
  <rcc rId="4087" sId="2">
    <nc r="B113" t="inlineStr">
      <is>
        <t>+</t>
      </is>
    </nc>
  </rcc>
  <rcc rId="4088" sId="2">
    <nc r="C113">
      <v>2023</v>
    </nc>
  </rcc>
  <rcc rId="4089" sId="2">
    <nc r="D113" t="inlineStr">
      <is>
        <t>Сургут</t>
      </is>
    </nc>
  </rcc>
  <rcc rId="4090" sId="2" odxf="1" dxf="1">
    <nc r="G111" t="inlineStr">
      <is>
        <t>Аукцион не состоялся 33/01-сд-2887 от 22.11.2022</t>
      </is>
    </nc>
    <odxf>
      <numFmt numFmtId="0" formatCode="General"/>
    </odxf>
    <ndxf>
      <numFmt numFmtId="4" formatCode="#,##0.00"/>
    </ndxf>
  </rcc>
  <rcc rId="4091" sId="2" odxf="1" dxf="1">
    <nc r="G112" t="inlineStr">
      <is>
        <t>Аукцион не состоялся 33/01-сд-2887 от 22.11.2022</t>
      </is>
    </nc>
    <odxf>
      <numFmt numFmtId="0" formatCode="General"/>
    </odxf>
    <ndxf>
      <numFmt numFmtId="4" formatCode="#,##0.00"/>
    </ndxf>
  </rcc>
  <rcc rId="4092" sId="2" odxf="1" dxf="1">
    <nc r="G113" t="inlineStr">
      <is>
        <t>Аукцион не состоялся 33/01-сд-2887 от 22.11.2022</t>
      </is>
    </nc>
    <odxf>
      <numFmt numFmtId="0" formatCode="General"/>
    </odxf>
    <ndxf>
      <numFmt numFmtId="4" formatCode="#,##0.00"/>
    </ndxf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93" sId="1">
    <oc r="T328" t="inlineStr">
      <is>
        <t>ХГВС ниже 0,00, ВО выше 0,00</t>
      </is>
    </oc>
    <nc r="T328" t="inlineStr">
      <is>
        <t>ХГВС ниже 0,00, ВО полностью</t>
      </is>
    </nc>
  </rcc>
  <rcc rId="4094" sId="1">
    <oc r="T1565" t="inlineStr">
      <is>
        <t>ХГВС ниже 0,00, ВО выше 0,00</t>
      </is>
    </oc>
    <nc r="T1565" t="inlineStr">
      <is>
        <t>ХГВС ниже 0,00, ВО полностью</t>
      </is>
    </nc>
  </rcc>
  <rcc rId="4095" sId="1" numFmtId="4">
    <oc r="J1565">
      <v>809456.92</v>
    </oc>
    <nc r="J1565">
      <f>809456.92*2</f>
    </nc>
  </rcc>
  <rcc rId="4096" sId="1" numFmtId="4">
    <oc r="J1565">
      <f>809456.92*2</f>
    </oc>
    <nc r="J1565">
      <v>1618913.84</v>
    </nc>
  </rcc>
  <rcv guid="{4E6AA08E-860D-4192-989D-9B7384864008}" action="delete"/>
  <rdn rId="0" localSheetId="1" customView="1" name="Z_4E6AA08E_860D_4192_989D_9B7384864008_.wvu.FilterData" hidden="1" oldHidden="1">
    <formula>'Итог 2023-2025'!$A$8:$S$1932</formula>
    <oldFormula>'Итог 2023-2025'!$A$8:$S$1932</oldFormula>
  </rdn>
  <rdn rId="0" localSheetId="2" customView="1" name="Z_4E6AA08E_860D_4192_989D_9B7384864008_.wvu.FilterData" hidden="1" oldHidden="1">
    <formula>Примечание!$A$2:$G$191</formula>
    <oldFormula>Примечание!$A$2:$G$191</oldFormula>
  </rdn>
  <rcv guid="{4E6AA08E-860D-4192-989D-9B7384864008}" action="add"/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99" sId="1" ref="A280:XFD280" action="insertRow"/>
  <rcc rId="4100" sId="1">
    <nc r="B280" t="inlineStr">
      <is>
        <t>пгт. Пойковский, мкр. 1-й, д. 63</t>
      </is>
    </nc>
  </rcc>
  <rfmt sheetId="1" sqref="A280:XFD280">
    <dxf>
      <fill>
        <patternFill patternType="solid">
          <bgColor theme="5" tint="0.59999389629810485"/>
        </patternFill>
      </fill>
    </dxf>
  </rfmt>
  <rcc rId="4101" sId="1">
    <nc r="N280" t="inlineStr">
      <is>
        <t>скатная</t>
      </is>
    </nc>
  </rcc>
  <rcc rId="4102" sId="1" numFmtId="4">
    <nc r="O280">
      <v>3004700.55</v>
    </nc>
  </rcc>
  <rcc rId="4103" sId="1" odxf="1" dxf="1">
    <nc r="D280">
      <f>ROUNDUP(SUM(F280+G280+H280+I280+J280+K280+M280+O280+P280+Q280+R280+S280)*0.0214,2)</f>
    </nc>
    <odxf>
      <fill>
        <patternFill patternType="solid">
          <bgColor theme="5" tint="0.59999389629810485"/>
        </patternFill>
      </fill>
    </odxf>
    <ndxf>
      <fill>
        <patternFill patternType="none">
          <bgColor indexed="65"/>
        </patternFill>
      </fill>
    </ndxf>
  </rcc>
  <rfmt sheetId="1" sqref="D280">
    <dxf>
      <fill>
        <patternFill patternType="solid">
          <bgColor theme="5" tint="0.59999389629810485"/>
        </patternFill>
      </fill>
    </dxf>
  </rfmt>
  <rfmt sheetId="1" sqref="A269" start="0" length="0">
    <dxf/>
  </rfmt>
  <rfmt sheetId="1" sqref="A270" start="0" length="0">
    <dxf/>
  </rfmt>
  <rfmt sheetId="1" sqref="A271" start="0" length="0">
    <dxf/>
  </rfmt>
  <rfmt sheetId="1" sqref="A272" start="0" length="0">
    <dxf/>
  </rfmt>
  <rfmt sheetId="1" sqref="A273" start="0" length="0">
    <dxf/>
  </rfmt>
  <rfmt sheetId="1" sqref="A274" start="0" length="0">
    <dxf/>
  </rfmt>
  <rfmt sheetId="1" sqref="A275" start="0" length="0">
    <dxf/>
  </rfmt>
  <rfmt sheetId="1" sqref="A276" start="0" length="0">
    <dxf/>
  </rfmt>
  <rfmt sheetId="1" sqref="A277" start="0" length="0">
    <dxf/>
  </rfmt>
  <rfmt sheetId="1" sqref="A278" start="0" length="0">
    <dxf/>
  </rfmt>
  <rfmt sheetId="1" sqref="A279" start="0" length="0">
    <dxf/>
  </rfmt>
  <rcc rId="4104" sId="1" odxf="1" dxf="1">
    <nc r="A280" t="inlineStr">
      <is>
        <t>253</t>
      </is>
    </nc>
    <odxf>
      <fill>
        <patternFill patternType="solid">
          <bgColor theme="5" tint="0.59999389629810485"/>
        </patternFill>
      </fill>
    </odxf>
    <ndxf>
      <fill>
        <patternFill patternType="none">
          <bgColor indexed="65"/>
        </patternFill>
      </fill>
    </ndxf>
  </rcc>
  <rcc rId="4105" sId="1" odxf="1" dxf="1">
    <oc r="A281" t="inlineStr">
      <is>
        <t>253</t>
      </is>
    </oc>
    <nc r="A281" t="inlineStr">
      <is>
        <t>254</t>
      </is>
    </nc>
    <odxf/>
    <ndxf/>
  </rcc>
  <rcc rId="4106" sId="1" odxf="1" dxf="1">
    <oc r="A282" t="inlineStr">
      <is>
        <t>254</t>
      </is>
    </oc>
    <nc r="A282" t="inlineStr">
      <is>
        <t>255</t>
      </is>
    </nc>
    <odxf/>
    <ndxf/>
  </rcc>
  <rcc rId="4107" sId="1" odxf="1" dxf="1">
    <oc r="A283" t="inlineStr">
      <is>
        <t>255</t>
      </is>
    </oc>
    <nc r="A283" t="inlineStr">
      <is>
        <t>256</t>
      </is>
    </nc>
    <odxf/>
    <ndxf/>
  </rcc>
  <rcc rId="4108" sId="1" odxf="1" dxf="1">
    <oc r="A284" t="inlineStr">
      <is>
        <t>256</t>
      </is>
    </oc>
    <nc r="A284" t="inlineStr">
      <is>
        <t>257</t>
      </is>
    </nc>
    <odxf/>
    <ndxf/>
  </rcc>
  <rcc rId="4109" sId="1" odxf="1" dxf="1">
    <oc r="A285" t="inlineStr">
      <is>
        <t>257</t>
      </is>
    </oc>
    <nc r="A285" t="inlineStr">
      <is>
        <t>258</t>
      </is>
    </nc>
    <odxf/>
    <ndxf/>
  </rcc>
  <rcc rId="4110" sId="1" odxf="1" dxf="1">
    <oc r="A286" t="inlineStr">
      <is>
        <t>258</t>
      </is>
    </oc>
    <nc r="A286" t="inlineStr">
      <is>
        <t>259</t>
      </is>
    </nc>
    <odxf/>
    <ndxf/>
  </rcc>
  <rcc rId="4111" sId="1" odxf="1" dxf="1">
    <oc r="A287" t="inlineStr">
      <is>
        <t>259</t>
      </is>
    </oc>
    <nc r="A287" t="inlineStr">
      <is>
        <t>260</t>
      </is>
    </nc>
    <odxf/>
    <ndxf/>
  </rcc>
  <rcc rId="4112" sId="1" odxf="1" dxf="1">
    <oc r="A288" t="inlineStr">
      <is>
        <t>260</t>
      </is>
    </oc>
    <nc r="A288" t="inlineStr">
      <is>
        <t>261</t>
      </is>
    </nc>
    <odxf/>
    <ndxf/>
  </rcc>
  <rcc rId="4113" sId="1" odxf="1" dxf="1">
    <nc r="A289" t="inlineStr">
      <is>
        <t>262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14" sId="1" odxf="1" dxf="1">
    <oc r="A290" t="inlineStr">
      <is>
        <t>261</t>
      </is>
    </oc>
    <nc r="A290" t="inlineStr">
      <is>
        <t>263</t>
      </is>
    </nc>
    <odxf/>
    <ndxf/>
  </rcc>
  <rcc rId="4115" sId="1" odxf="1" dxf="1">
    <oc r="A291" t="inlineStr">
      <is>
        <t>262</t>
      </is>
    </oc>
    <nc r="A291" t="inlineStr">
      <is>
        <t>264</t>
      </is>
    </nc>
    <odxf/>
    <ndxf/>
  </rcc>
  <rcc rId="4116" sId="1" odxf="1" dxf="1">
    <oc r="A292" t="inlineStr">
      <is>
        <t>263</t>
      </is>
    </oc>
    <nc r="A292" t="inlineStr">
      <is>
        <t>265</t>
      </is>
    </nc>
    <odxf/>
    <ndxf/>
  </rcc>
  <rcc rId="4117" sId="1" odxf="1" dxf="1">
    <oc r="A293" t="inlineStr">
      <is>
        <t>264</t>
      </is>
    </oc>
    <nc r="A293" t="inlineStr">
      <is>
        <t>266</t>
      </is>
    </nc>
    <odxf/>
    <ndxf/>
  </rcc>
  <rcc rId="4118" sId="1" odxf="1" dxf="1">
    <oc r="A294" t="inlineStr">
      <is>
        <t>265</t>
      </is>
    </oc>
    <nc r="A294" t="inlineStr">
      <is>
        <t>267</t>
      </is>
    </nc>
    <odxf/>
    <ndxf/>
  </rcc>
  <rcc rId="4119" sId="1" odxf="1" dxf="1">
    <oc r="A295" t="inlineStr">
      <is>
        <t>266</t>
      </is>
    </oc>
    <nc r="A295" t="inlineStr">
      <is>
        <t>268</t>
      </is>
    </nc>
    <odxf/>
    <ndxf/>
  </rcc>
  <rcc rId="4120" sId="1" odxf="1" dxf="1">
    <oc r="A296" t="inlineStr">
      <is>
        <t>267</t>
      </is>
    </oc>
    <nc r="A296" t="inlineStr">
      <is>
        <t>269</t>
      </is>
    </nc>
    <odxf/>
    <ndxf/>
  </rcc>
  <rcc rId="4121" sId="1" odxf="1" dxf="1">
    <oc r="A297" t="inlineStr">
      <is>
        <t>268</t>
      </is>
    </oc>
    <nc r="A297" t="inlineStr">
      <is>
        <t>270</t>
      </is>
    </nc>
    <odxf/>
    <ndxf/>
  </rcc>
  <rcc rId="4122" sId="1" odxf="1" dxf="1">
    <oc r="A298" t="inlineStr">
      <is>
        <t>269</t>
      </is>
    </oc>
    <nc r="A298" t="inlineStr">
      <is>
        <t>271</t>
      </is>
    </nc>
    <odxf/>
    <ndxf/>
  </rcc>
  <rcc rId="4123" sId="1" odxf="1" dxf="1">
    <nc r="C280">
      <f>ROUNDUP(SUM(D280+E280+F280+G280+H280+I280+J280+K280+M280+O280+P280+Q280+R280+S280),2)</f>
    </nc>
    <odxf>
      <fill>
        <patternFill patternType="solid">
          <bgColor theme="5" tint="0.59999389629810485"/>
        </patternFill>
      </fill>
    </odxf>
    <ndxf>
      <fill>
        <patternFill patternType="none">
          <bgColor indexed="65"/>
        </patternFill>
      </fill>
    </ndxf>
  </rcc>
  <rfmt sheetId="1" sqref="C280">
    <dxf>
      <fill>
        <patternFill patternType="solid">
          <bgColor theme="5" tint="0.59999389629810485"/>
        </patternFill>
      </fill>
    </dxf>
  </rfmt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4" sId="2">
    <nc r="D114" t="inlineStr">
      <is>
        <t>Пойковоский</t>
      </is>
    </nc>
  </rcc>
  <rcc rId="4125" sId="2">
    <nc r="B114" t="inlineStr">
      <is>
        <t>+</t>
      </is>
    </nc>
  </rcc>
  <rcc rId="4126" sId="2">
    <nc r="C114">
      <v>2023</v>
    </nc>
  </rcc>
  <rcc rId="4127" sId="2">
    <nc r="E114" t="inlineStr">
      <is>
        <t>пгт. Пойковский, мкр.1, д.63</t>
      </is>
    </nc>
  </rcc>
  <rcc rId="4128" sId="2">
    <nc r="F114">
      <v>3069001.15</v>
    </nc>
  </rcc>
  <rcc rId="4129" sId="2">
    <nc r="G114" t="inlineStr">
      <is>
        <t>По невозможности с 2022 на 2023 (Приказ 196/КР от 30.11.2022)</t>
      </is>
    </nc>
  </rcc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30" sId="2">
    <nc r="A107">
      <v>105</v>
    </nc>
  </rcc>
  <rcc rId="4131" sId="2">
    <nc r="A108">
      <v>106</v>
    </nc>
  </rcc>
  <rcc rId="4132" sId="2">
    <nc r="A109">
      <v>107</v>
    </nc>
  </rcc>
  <rcc rId="4133" sId="2">
    <nc r="A110">
      <v>108</v>
    </nc>
  </rcc>
  <rcc rId="4134" sId="2">
    <nc r="A111">
      <v>109</v>
    </nc>
  </rcc>
  <rcc rId="4135" sId="2">
    <nc r="A112">
      <v>110</v>
    </nc>
  </rcc>
  <rcc rId="4136" sId="2">
    <nc r="A113">
      <v>111</v>
    </nc>
  </rcc>
  <rcc rId="4137" sId="2">
    <nc r="A114">
      <v>112</v>
    </nc>
  </rcc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38" sId="2">
    <nc r="E115" t="inlineStr">
      <is>
        <t>г. Нижневартовск, ул. Мира, д. 80</t>
      </is>
    </nc>
  </rcc>
  <rcc rId="4139" sId="2">
    <nc r="F115">
      <v>6264563.9000000004</v>
    </nc>
  </rcc>
  <rcc rId="4140" sId="2">
    <nc r="D115" t="inlineStr">
      <is>
        <t>Нижневартовск</t>
      </is>
    </nc>
  </rcc>
  <rcc rId="4141" sId="2">
    <nc r="B115" t="inlineStr">
      <is>
        <t>-</t>
      </is>
    </nc>
  </rcc>
  <rcc rId="4142" sId="2">
    <nc r="C115">
      <v>2023</v>
    </nc>
  </rcc>
  <rcc rId="4143" sId="2">
    <nc r="A115">
      <v>113</v>
    </nc>
  </rcc>
  <rcc rId="4144" sId="2">
    <nc r="G115" t="inlineStr">
      <is>
        <t>По невозможности на 2026-2028 (Приказ № 192 от 18.11.2022)</t>
      </is>
    </nc>
  </rcc>
  <rrc rId="4145" sId="1" ref="A368:XFD368" action="deleteRow">
    <rfmt sheetId="1" xfDxf="1" sqref="A368:XFD368" start="0" length="0">
      <dxf>
        <font>
          <name val="Times New Roman"/>
          <family val="1"/>
          <charset val="204"/>
          <scheme val="none"/>
        </font>
        <alignment vertical="center"/>
      </dxf>
    </rfmt>
    <rcc rId="0" sId="1" dxf="1">
      <nc r="A368" t="inlineStr">
        <is>
          <t>339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30" formatCode="@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8" t="inlineStr">
        <is>
          <t>г. Нижневартовск, ул. Мира, д. 80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30" formatCode="@"/>
        <alignment horizontal="lef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8">
        <f>ROUNDUP(SUM(D368+E368+F368+G368+H368+I368+J368+K368+M368+O368+P368+Q368+R368+S368),2)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C000"/>
          </patternFill>
        </fill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68">
        <v>437543.64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368">
        <v>5827020.2599999998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68" start="0" length="0">
      <dxf>
        <font>
          <sz val="10"/>
          <color auto="1"/>
          <name val="Times New Roman"/>
          <family val="1"/>
          <charset val="204"/>
          <scheme val="none"/>
        </font>
        <numFmt numFmtId="3" formatCode="#,##0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8" start="0" length="0">
      <dxf>
        <font>
          <sz val="10"/>
          <color auto="1"/>
          <name val="Times New Roman"/>
          <family val="1"/>
          <charset val="204"/>
          <scheme val="none"/>
        </font>
        <numFmt numFmtId="3" formatCode="#,##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T368" t="inlineStr">
        <is>
          <t>ТС выше 0,00 с 2022 г.</t>
        </is>
      </nc>
    </rcc>
  </rrc>
  <rcv guid="{4E6AA08E-860D-4192-989D-9B7384864008}" action="delete"/>
  <rdn rId="0" localSheetId="1" customView="1" name="Z_4E6AA08E_860D_4192_989D_9B7384864008_.wvu.FilterData" hidden="1" oldHidden="1">
    <formula>'Итог 2023-2025'!$A$8:$S$1932</formula>
    <oldFormula>'Итог 2023-2025'!$A$8:$S$1932</oldFormula>
  </rdn>
  <rdn rId="0" localSheetId="2" customView="1" name="Z_4E6AA08E_860D_4192_989D_9B7384864008_.wvu.FilterData" hidden="1" oldHidden="1">
    <formula>Примечание!$A$2:$G$191</formula>
    <oldFormula>Примечание!$A$2:$G$191</oldFormula>
  </rdn>
  <rcv guid="{4E6AA08E-860D-4192-989D-9B7384864008}" action="add"/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48" sId="2">
    <nc r="E116" t="inlineStr">
      <is>
        <t>г. Нижневартовск, ул. Омская, д. 60</t>
      </is>
    </nc>
  </rcc>
  <rcc rId="4149" sId="2">
    <nc r="F116">
      <v>3359588.21</v>
    </nc>
  </rcc>
  <rcc rId="4150" sId="2">
    <nc r="B116" t="inlineStr">
      <is>
        <t>-</t>
      </is>
    </nc>
  </rcc>
  <rcc rId="4151" sId="2">
    <nc r="C116">
      <v>2023</v>
    </nc>
  </rcc>
  <rcc rId="4152" sId="2">
    <nc r="D116" t="inlineStr">
      <is>
        <t>Нижневартовск</t>
      </is>
    </nc>
  </rcc>
  <rcc rId="4153" sId="2">
    <nc r="G116" t="inlineStr">
      <is>
        <t>По невозможности на 2026-2028 (Приказ № 191 от 18.11.2022)</t>
      </is>
    </nc>
  </rcc>
  <rrc rId="4154" sId="1" ref="A372:XFD372" action="deleteRow">
    <rfmt sheetId="1" xfDxf="1" sqref="A372:XFD372" start="0" length="0">
      <dxf>
        <font>
          <name val="Times New Roman"/>
          <family val="1"/>
          <charset val="204"/>
          <scheme val="none"/>
        </font>
        <alignment vertical="center"/>
      </dxf>
    </rfmt>
    <rcc rId="0" sId="1" dxf="1">
      <nc r="A372" t="inlineStr">
        <is>
          <t>344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30" formatCode="@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2" t="inlineStr">
        <is>
          <t>г. Нижневартовск, ул. Омская, д. 60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30" formatCode="@"/>
        <alignment horizontal="lef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2">
        <f>ROUNDUP(SUM(D372+E372+F372+G372+H372+I372+J372+K372+M372+O372+P372+Q372+R372+S372),2)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C000"/>
          </patternFill>
        </fill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2">
        <f>ROUNDUP(SUM(F372+G372+H372+I372+J372+K372+M372+O372+P372+Q372+R372+S372)*0.0214,2)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7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7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372">
        <v>3289199.34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7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7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7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72" start="0" length="0">
      <dxf>
        <font>
          <sz val="10"/>
          <color auto="1"/>
          <name val="Times New Roman"/>
          <family val="1"/>
          <charset val="204"/>
          <scheme val="none"/>
        </font>
        <numFmt numFmtId="3" formatCode="#,##0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7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72" start="0" length="0">
      <dxf>
        <font>
          <sz val="10"/>
          <color auto="1"/>
          <name val="Times New Roman"/>
          <family val="1"/>
          <charset val="204"/>
          <scheme val="none"/>
        </font>
        <numFmt numFmtId="3" formatCode="#,##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7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7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7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7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7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T372" t="inlineStr">
        <is>
          <t>ТС выше 0,00 с 2022 г</t>
        </is>
      </nc>
    </rcc>
  </rrc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55" sId="2">
    <nc r="A116">
      <v>114</v>
    </nc>
  </rcc>
  <rcc rId="4156" sId="2">
    <nc r="E117" t="inlineStr">
      <is>
        <t>г. Нижневартовск, ул. Мира, д. 62</t>
      </is>
    </nc>
  </rcc>
  <rcc rId="4157" sId="2">
    <nc r="F117">
      <v>5289156.96</v>
    </nc>
  </rcc>
  <rcc rId="4158" sId="2">
    <nc r="B117" t="inlineStr">
      <is>
        <t>-</t>
      </is>
    </nc>
  </rcc>
  <rcc rId="4159" sId="2">
    <nc r="C117">
      <v>2023</v>
    </nc>
  </rcc>
  <rcc rId="4160" sId="2">
    <nc r="D117" t="inlineStr">
      <is>
        <t>Нижневартовск</t>
      </is>
    </nc>
  </rcc>
  <rcc rId="4161" sId="2">
    <nc r="A117">
      <v>115</v>
    </nc>
  </rcc>
  <rcc rId="4162" sId="2">
    <nc r="G117" t="inlineStr">
      <is>
        <t>По невозможности на 2026-2028 (Приказ № 190 от 18.11.2022)</t>
      </is>
    </nc>
  </rcc>
  <rrc rId="4163" sId="1" ref="A364:XFD364" action="deleteRow">
    <rfmt sheetId="1" xfDxf="1" sqref="A364:XFD364" start="0" length="0">
      <dxf>
        <font>
          <name val="Times New Roman"/>
          <family val="1"/>
          <charset val="204"/>
          <scheme val="none"/>
        </font>
        <alignment vertical="center"/>
      </dxf>
    </rfmt>
    <rcc rId="0" sId="1" dxf="1">
      <nc r="A364" t="inlineStr">
        <is>
          <t>333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30" formatCode="@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4" t="inlineStr">
        <is>
          <t>г. Нижневартовск, ул. Мира, д. 62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30" formatCode="@"/>
        <alignment horizontal="lef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4">
        <f>ROUNDUP(SUM(D364+E364+F364+G364+H364+I364+J364+K364+M364+O364+P364+Q364+R364+S364),2)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C000"/>
          </patternFill>
        </fill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4">
        <f>ROUNDUP(SUM(F364+G364+H364+I364+J364+K364+M364+O364+P364+Q364+R364+S364)*0.0214,2)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64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64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364">
        <v>1950971.8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4">
        <v>1537540.74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FF00"/>
          </patternFill>
        </fill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364">
        <v>714653.69000000006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FF00"/>
          </patternFill>
        </fill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4">
        <v>975174.24000000011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FF00"/>
          </patternFill>
        </fill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364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64" start="0" length="0">
      <dxf>
        <font>
          <sz val="10"/>
          <color auto="1"/>
          <name val="Times New Roman"/>
          <family val="1"/>
          <charset val="204"/>
          <scheme val="none"/>
        </font>
        <numFmt numFmtId="3" formatCode="#,##0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64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64" start="0" length="0">
      <dxf>
        <font>
          <sz val="10"/>
          <color auto="1"/>
          <name val="Times New Roman"/>
          <family val="1"/>
          <charset val="204"/>
          <scheme val="none"/>
        </font>
        <numFmt numFmtId="3" formatCode="#,##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64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64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64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64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64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T364" t="inlineStr">
        <is>
          <t>Сети выше 0,00 с 2022 г</t>
        </is>
      </nc>
    </rcc>
  </rrc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164" sId="1" ref="A390:XFD390" action="insertRow"/>
  <rfmt sheetId="1" sqref="B390" start="0" length="0">
    <dxf>
      <numFmt numFmtId="30" formatCode="@"/>
      <fill>
        <patternFill patternType="none">
          <bgColor indexed="65"/>
        </patternFill>
      </fill>
    </dxf>
  </rfmt>
  <rcc rId="4165" sId="1">
    <nc r="B390" t="inlineStr">
      <is>
        <t>г. Нижневартовск, ул. Спортивная, д. 1А</t>
      </is>
    </nc>
  </rcc>
  <rfmt sheetId="1" sqref="A390:XFD390">
    <dxf>
      <fill>
        <patternFill>
          <bgColor rgb="FFFFFF00"/>
        </patternFill>
      </fill>
    </dxf>
  </rfmt>
  <rcc rId="4166" sId="1">
    <nc r="C390">
      <f>ROUND(SUM(D390+E390+F390+G390+H390+I390+J390+K390+M390+O390+P390+Q390+R390+S390),2)</f>
    </nc>
  </rcc>
  <rcc rId="4167" sId="1">
    <nc r="D390">
      <f>ROUND((F390+G390+H390+I390+J390+K390+M390+O390+P390+Q390+R390+S390)*0.0214,2)</f>
    </nc>
  </rcc>
  <rcc rId="4168" sId="1">
    <nc r="T390" t="inlineStr">
      <is>
        <t>ТС выше 0,00 с 2022</t>
      </is>
    </nc>
  </rcc>
  <rcc rId="4169" sId="1" numFmtId="4">
    <nc r="G390">
      <f>6308316.13-5084054.4</f>
    </nc>
  </rcc>
  <rcc rId="4170" sId="1" numFmtId="4">
    <oc r="G390">
      <f>6308316.13-5084054.4</f>
    </oc>
    <nc r="G390">
      <v>1224261.7299999995</v>
    </nc>
  </rcc>
  <rcc rId="4171" sId="2">
    <nc r="E118" t="inlineStr">
      <is>
        <t>г. Нижневартовск, ул. Спортивная, д. 1А</t>
      </is>
    </nc>
  </rcc>
  <rcc rId="4172" sId="2">
    <nc r="F118">
      <v>1250460.93</v>
    </nc>
  </rcc>
  <rcc rId="4173" sId="2">
    <nc r="B118" t="inlineStr">
      <is>
        <t>+</t>
      </is>
    </nc>
  </rcc>
  <rcc rId="4174" sId="2">
    <nc r="C118">
      <v>2023</v>
    </nc>
  </rcc>
  <rcc rId="4175" sId="2">
    <nc r="D118" t="inlineStr">
      <is>
        <t>Нижневартовск</t>
      </is>
    </nc>
  </rcc>
  <rcc rId="4176" sId="2">
    <nc r="A118">
      <v>116</v>
    </nc>
  </rcc>
  <rcc rId="4177" sId="2">
    <nc r="G118" t="inlineStr">
      <is>
        <t>По невозможности с 2022 г (Приказ № 194 от 18.11.2022)</t>
      </is>
    </nc>
  </rcc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78" sId="1" numFmtId="4">
    <nc r="J364">
      <v>1287550.6100000001</v>
    </nc>
  </rcc>
  <rcc rId="4179" sId="1">
    <oc r="T364" t="inlineStr">
      <is>
        <t>ТС полностью с 2022 г</t>
      </is>
    </oc>
    <nc r="T364" t="inlineStr">
      <is>
        <t>ТС и ВО полностью с 2022 г</t>
      </is>
    </nc>
  </rcc>
  <rcc rId="4180" sId="1" odxf="1" dxf="1" numFmtId="4">
    <oc r="D364">
      <v>248924.55</v>
    </oc>
    <nc r="D364">
      <f>ROUNDUP(SUM(F364+G364+H364+I364+J364+K364+M364+O364+P364+Q364+R364+S364)*0.0214,2)</f>
    </nc>
    <odxf>
      <fill>
        <patternFill patternType="none">
          <bgColor indexed="65"/>
        </patternFill>
      </fill>
    </odxf>
    <ndxf>
      <fill>
        <patternFill patternType="solid">
          <bgColor rgb="FFFFC000"/>
        </patternFill>
      </fill>
    </ndxf>
  </rcc>
  <rcv guid="{4E6AA08E-860D-4192-989D-9B7384864008}" action="delete"/>
  <rdn rId="0" localSheetId="1" customView="1" name="Z_4E6AA08E_860D_4192_989D_9B7384864008_.wvu.FilterData" hidden="1" oldHidden="1">
    <formula>'Итог 2023-2025'!$A$8:$S$1931</formula>
    <oldFormula>'Итог 2023-2025'!$A$8:$S$1931</oldFormula>
  </rdn>
  <rdn rId="0" localSheetId="2" customView="1" name="Z_4E6AA08E_860D_4192_989D_9B7384864008_.wvu.FilterData" hidden="1" oldHidden="1">
    <formula>Примечание!$A$2:$G$191</formula>
    <oldFormula>Примечание!$A$2:$G$191</oldFormula>
  </rdn>
  <rcv guid="{4E6AA08E-860D-4192-989D-9B7384864008}" action="add"/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183" sId="1" ref="A1000:XFD1000" action="insertRow"/>
  <rcc rId="4184" sId="1" numFmtId="4">
    <nc r="E1000">
      <v>102008.7</v>
    </nc>
  </rcc>
  <rfmt sheetId="1" sqref="A1000:XFD1000">
    <dxf>
      <fill>
        <patternFill>
          <bgColor rgb="FFFFFF00"/>
        </patternFill>
      </fill>
    </dxf>
  </rfmt>
  <rcc rId="4185" sId="1">
    <nc r="B1000" t="inlineStr">
      <is>
        <t>г. Югорск, ул. Газовиков, д. 4</t>
      </is>
    </nc>
  </rcc>
  <rcc rId="4186" sId="1" odxf="1" dxf="1" numFmtId="4">
    <nc r="C1000">
      <f>ROUNDUP(SUM(D1000+E1000+F1000+G1000+H1000+I1000+J1000+K1000+M1000+O1000+P1000+Q1000+R1000+S1000),2)</f>
    </nc>
    <ndxf>
      <fill>
        <patternFill>
          <bgColor rgb="FFFFC000"/>
        </patternFill>
      </fill>
    </ndxf>
  </rcc>
  <rfmt sheetId="1" sqref="C1000">
    <dxf>
      <fill>
        <patternFill>
          <bgColor rgb="FFFFFF00"/>
        </patternFill>
      </fill>
    </dxf>
  </rfmt>
  <rcc rId="4187" sId="1" numFmtId="4">
    <nc r="D1000">
      <f>ROUND((F1000+G1000+H1000+I1000+J1000+K1000+M1000+O1000+P1000+Q1000+R1000+S1000)*0.0214,2)</f>
    </nc>
  </rcc>
  <rcc rId="4188" sId="1" numFmtId="4">
    <nc r="G1000">
      <f>5355687.37-2567438.12</f>
    </nc>
  </rcc>
  <rcc rId="4189" sId="1" numFmtId="4">
    <oc r="G1000">
      <f>5355687.37-2567438.12</f>
    </oc>
    <nc r="G1000">
      <v>2788249.25</v>
    </nc>
  </rcc>
  <rcc rId="4190" sId="1">
    <nc r="T1000" t="inlineStr">
      <is>
        <t>ТС выше 0,00 с 2022</t>
      </is>
    </nc>
  </rcc>
  <rcc rId="4191" sId="2">
    <nc r="E119" t="inlineStr">
      <is>
        <t>г. Югорск, ул. Газовиков, д. 4</t>
      </is>
    </nc>
  </rcc>
  <rcc rId="4192" sId="2">
    <nc r="F119">
      <v>2949926.48</v>
    </nc>
  </rcc>
  <rcc rId="4193" sId="2">
    <nc r="D119" t="inlineStr">
      <is>
        <t>Югорск</t>
      </is>
    </nc>
  </rcc>
  <rcc rId="4194" sId="2">
    <nc r="B119" t="inlineStr">
      <is>
        <t>+</t>
      </is>
    </nc>
  </rcc>
  <rcc rId="4195" sId="2">
    <nc r="C119">
      <v>2023</v>
    </nc>
  </rcc>
  <rcc rId="4196" sId="2">
    <nc r="A119">
      <v>117</v>
    </nc>
  </rcc>
  <rcc rId="4197" sId="2">
    <nc r="G119" t="inlineStr">
      <is>
        <t>По невозможности с 2022 г (Приказ № 126 от 26.09.2022)</t>
      </is>
    </nc>
  </rcc>
  <rcv guid="{4E6AA08E-860D-4192-989D-9B7384864008}" action="delete"/>
  <rdn rId="0" localSheetId="1" customView="1" name="Z_4E6AA08E_860D_4192_989D_9B7384864008_.wvu.FilterData" hidden="1" oldHidden="1">
    <formula>'Итог 2023-2025'!$A$8:$S$1932</formula>
    <oldFormula>'Итог 2023-2025'!$A$8:$S$1932</oldFormula>
  </rdn>
  <rdn rId="0" localSheetId="2" customView="1" name="Z_4E6AA08E_860D_4192_989D_9B7384864008_.wvu.FilterData" hidden="1" oldHidden="1">
    <formula>Примечание!$A$2:$G$191</formula>
    <oldFormula>Примечание!$A$2:$G$191</oldFormula>
  </rdn>
  <rcv guid="{4E6AA08E-860D-4192-989D-9B7384864008}" action="add"/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1000" start="0" length="0">
    <dxf>
      <fill>
        <patternFill>
          <bgColor rgb="FFFFC000"/>
        </patternFill>
      </fill>
    </dxf>
  </rfmt>
  <rfmt sheetId="1" sqref="E1000">
    <dxf>
      <fill>
        <patternFill>
          <bgColor rgb="FFFFFF00"/>
        </patternFill>
      </fill>
    </dxf>
  </rfmt>
  <rcc rId="4200" sId="1" numFmtId="4">
    <oc r="E1000">
      <v>102008.7</v>
    </oc>
    <nc r="E1000"/>
  </rcc>
  <rcc rId="4201" sId="2">
    <oc r="F119">
      <v>2949926.48</v>
    </oc>
    <nc r="F119">
      <v>2847917.78</v>
    </nc>
  </rcc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02" sId="2">
    <nc r="E120" t="inlineStr">
      <is>
        <t>г. Нижневартовск, ул. Заводская, д. 15КОРП12</t>
      </is>
    </nc>
  </rcc>
  <rcc rId="4203" sId="2">
    <nc r="F120">
      <v>1983903.74</v>
    </nc>
  </rcc>
  <rcc rId="4204" sId="2">
    <nc r="B120" t="inlineStr">
      <is>
        <t>-</t>
      </is>
    </nc>
  </rcc>
  <rcc rId="4205" sId="2">
    <nc r="C120">
      <v>2023</v>
    </nc>
  </rcc>
  <rcc rId="4206" sId="2">
    <nc r="D120" t="inlineStr">
      <is>
        <t>Нижневартовск</t>
      </is>
    </nc>
  </rcc>
  <rcc rId="4207" sId="2">
    <nc r="A120">
      <v>118</v>
    </nc>
  </rcc>
  <rcc rId="4208" sId="2">
    <nc r="G120" t="inlineStr">
      <is>
        <t>По невозможности с 2023 на 2026-2028 (Приказ № 123 от 21.09.2022)</t>
      </is>
    </nc>
  </rcc>
  <rrc rId="4209" sId="1" ref="A327:XFD327" action="deleteRow">
    <rfmt sheetId="1" xfDxf="1" sqref="A327:XFD327" start="0" length="0">
      <dxf>
        <font>
          <name val="Times New Roman"/>
          <family val="1"/>
          <charset val="204"/>
          <scheme val="none"/>
        </font>
        <alignment vertical="center"/>
      </dxf>
    </rfmt>
    <rcc rId="0" sId="1" dxf="1">
      <nc r="A327" t="inlineStr">
        <is>
          <t>296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30" formatCode="@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7" t="inlineStr">
        <is>
          <t>г. Нижневартовск, ул. Заводская, д. 15КОРП12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30" formatCode="@"/>
        <alignment horizontal="lef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7">
        <f>ROUNDUP(SUM(D327+E327+F327+G327+H327+I327+J327+K327+M327+O327+P327+Q327+R327+S327),2)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C000"/>
          </patternFill>
        </fill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327">
        <v>58315.040000000001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C000"/>
          </patternFill>
        </fill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27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27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327">
        <v>1925588.7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C000"/>
          </patternFill>
        </fill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7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27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7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27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27" start="0" length="0">
      <dxf>
        <font>
          <sz val="10"/>
          <color auto="1"/>
          <name val="Times New Roman"/>
          <family val="1"/>
          <charset val="204"/>
          <scheme val="none"/>
        </font>
        <numFmt numFmtId="3" formatCode="#,##0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27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27" start="0" length="0">
      <dxf>
        <font>
          <sz val="10"/>
          <color auto="1"/>
          <name val="Times New Roman"/>
          <family val="1"/>
          <charset val="204"/>
          <scheme val="none"/>
        </font>
        <numFmt numFmtId="3" formatCode="#,##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27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27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27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27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27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T327" t="inlineStr">
        <is>
          <t>ТС полностью с 2022 г.</t>
        </is>
      </nc>
    </rcc>
  </rrc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10" sId="2">
    <oc r="D114" t="inlineStr">
      <is>
        <t>Пойковоский</t>
      </is>
    </oc>
    <nc r="D114" t="inlineStr">
      <is>
        <t>Нефтеюганский район</t>
      </is>
    </nc>
  </rcc>
  <rcc rId="4211" sId="2">
    <oc r="E114" t="inlineStr">
      <is>
        <t>пгт. Пойковский, мкр.1, д.63</t>
      </is>
    </oc>
    <nc r="E114" t="inlineStr">
      <is>
        <t>пгт. Пойковский, мкр. 1, д. 63</t>
      </is>
    </nc>
  </rcc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12" sId="1">
    <oc r="T997" t="inlineStr">
      <is>
        <t>Сети в полном объеме</t>
      </is>
    </oc>
    <nc r="T997" t="inlineStr">
      <is>
        <t>Сети в полном объеме, только ВО выше 0,00</t>
      </is>
    </nc>
  </rcc>
  <rcc rId="4213" sId="1">
    <oc r="T1903" t="inlineStr">
      <is>
        <t>Сети в полном объеме</t>
      </is>
    </oc>
    <nc r="T1903" t="inlineStr">
      <is>
        <t>Сети в полном объеме, только ВО выше 0,00</t>
      </is>
    </nc>
  </rcc>
  <rfmt sheetId="1" sqref="J1903">
    <dxf>
      <fill>
        <patternFill patternType="solid">
          <bgColor rgb="FFFFFF00"/>
        </patternFill>
      </fill>
    </dxf>
  </rfmt>
  <rcc rId="4214" sId="1" numFmtId="4">
    <nc r="J1903">
      <v>3867896.53</v>
    </nc>
  </rcc>
  <rcc rId="4215" sId="1" numFmtId="4">
    <oc r="E997">
      <v>1081367.97</v>
    </oc>
    <nc r="E997">
      <f>SUBTOTAL(9,F1903:J1903)*4/100</f>
    </nc>
  </rcc>
  <rcc rId="4216" sId="1" numFmtId="4">
    <oc r="E997">
      <f>SUBTOTAL(9,F1903:J1903)*4/100</f>
    </oc>
    <nc r="E997">
      <v>2035069.29</v>
    </nc>
  </rcc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80:XFD280">
    <dxf>
      <fill>
        <patternFill>
          <bgColor rgb="FFFFFF00"/>
        </patternFill>
      </fill>
    </dxf>
  </rfmt>
  <rcc rId="4217" sId="1">
    <nc r="T280" t="inlineStr">
      <is>
        <t>По невозможности с 2022 с продлением договора</t>
      </is>
    </nc>
  </rcc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18" sId="1" numFmtId="4">
    <nc r="J999">
      <v>6053318.1100000003</v>
    </nc>
  </rcc>
  <rcc rId="4219" sId="1" numFmtId="4">
    <nc r="H999">
      <f>1568907.45-549779.92</f>
    </nc>
  </rcc>
  <rcc rId="4220" sId="1" numFmtId="4">
    <oc r="H999">
      <f>1568907.45-549779.92</f>
    </oc>
    <nc r="H999">
      <v>1019127.5299999999</v>
    </nc>
  </rcc>
  <rcc rId="4221" sId="1" numFmtId="4">
    <nc r="I999">
      <f>507054.37 -217396.8</f>
    </nc>
  </rcc>
  <rcc rId="4222" sId="1" numFmtId="4">
    <oc r="I999">
      <f>507054.37 -217396.8</f>
    </oc>
    <nc r="I999">
      <v>289657.57</v>
    </nc>
  </rcc>
  <rcc rId="4223" sId="1">
    <oc r="T999" t="inlineStr">
      <is>
        <t>ТС выше 0,00 с 2022</t>
      </is>
    </oc>
    <nc r="T999" t="inlineStr">
      <is>
        <t>ТС и ХГВС выше 0,00; ВО полностью с 2022</t>
      </is>
    </nc>
  </rcc>
  <rcc rId="4224" sId="2">
    <oc r="F119">
      <v>2847917.78</v>
    </oc>
    <nc r="F119">
      <v>10367570</v>
    </nc>
  </rcc>
  <rcc rId="4225" sId="2">
    <oc r="G119" t="inlineStr">
      <is>
        <t>По невозможности с 2022 г (Приказ № 126 от 26.09.2022)</t>
      </is>
    </oc>
    <nc r="G119" t="inlineStr">
      <is>
        <t>По невозможности с 2022 г (Приказ № 126 от 26.09.2022 и Приказ № 189 от 28.112022)</t>
      </is>
    </nc>
  </rcc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82" sId="2" ref="A97:XFD98" action="insertRow"/>
  <rcc rId="4283" sId="2">
    <nc r="E97" t="inlineStr">
      <is>
        <t>г. Сургут, проезд Первопроходцев, д. 11/1</t>
      </is>
    </nc>
  </rcc>
  <rcc rId="4284" sId="2">
    <nc r="F97">
      <v>26458741.079999998</v>
    </nc>
  </rcc>
  <rrc rId="4285" sId="1" ref="A646:XFD646" action="insertRow"/>
  <rm rId="4286" sheetId="1" source="A1720:XFD1720" destination="A646:XFD646" sourceSheetId="1">
    <rfmt sheetId="1" xfDxf="1" sqref="A646:XFD646" start="0" length="0">
      <dxf>
        <font>
          <name val="Times New Roman"/>
          <family val="1"/>
          <charset val="204"/>
          <scheme val="none"/>
        </font>
        <alignment vertical="center"/>
      </dxf>
    </rfmt>
    <rfmt sheetId="1" sqref="A646" start="0" length="0">
      <dxf>
        <font>
          <sz val="10"/>
          <color auto="1"/>
          <name val="Times New Roman"/>
          <family val="1"/>
          <charset val="204"/>
          <scheme val="none"/>
        </font>
        <numFmt numFmtId="30" formatCode="@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46" start="0" length="0">
      <dxf>
        <font>
          <sz val="10"/>
          <color auto="1"/>
          <name val="Times New Roman"/>
          <family val="1"/>
          <charset val="204"/>
          <scheme val="none"/>
        </font>
        <numFmt numFmtId="30" formatCode="@"/>
        <alignment horizontal="lef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4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4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4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4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4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4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46" start="0" length="0">
      <dxf>
        <font>
          <sz val="10"/>
          <color auto="1"/>
          <name val="Times New Roman"/>
          <family val="1"/>
          <charset val="204"/>
          <scheme val="none"/>
        </font>
        <numFmt numFmtId="3" formatCode="#,##0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4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46" start="0" length="0">
      <dxf>
        <font>
          <sz val="10"/>
          <color auto="1"/>
          <name val="Times New Roman"/>
          <family val="1"/>
          <charset val="204"/>
          <scheme val="none"/>
        </font>
        <numFmt numFmtId="3" formatCode="#,##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4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4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4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4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4287" sId="1" ref="A1720:XFD1720" action="deleteRow">
    <rfmt sheetId="1" xfDxf="1" sqref="A1720:XFD1720" start="0" length="0">
      <dxf>
        <font>
          <name val="Times New Roman"/>
          <family val="1"/>
          <charset val="204"/>
          <scheme val="none"/>
        </font>
        <alignment vertical="center"/>
      </dxf>
    </rfmt>
    <rfmt sheetId="1" sqref="L1720" start="0" length="0">
      <dxf>
        <numFmt numFmtId="3" formatCode="#,##0"/>
        <alignment horizontal="center"/>
      </dxf>
    </rfmt>
  </rrc>
  <rcc rId="4288" sId="1">
    <nc r="T646" t="inlineStr">
      <is>
        <t>смр с 2022 по расторжению</t>
      </is>
    </nc>
  </rcc>
  <rcc rId="4289" sId="1" numFmtId="4">
    <nc r="R669">
      <v>25269629.530000001</v>
    </nc>
  </rcc>
  <rfmt sheetId="1" sqref="R669">
    <dxf>
      <fill>
        <patternFill patternType="solid">
          <bgColor rgb="FFFFFF00"/>
        </patternFill>
      </fill>
    </dxf>
  </rfmt>
  <rcc rId="4290" sId="1">
    <nc r="T669" t="inlineStr">
      <is>
        <t>фасад с 2022 по расторжению</t>
      </is>
    </nc>
  </rcc>
  <rcc rId="4291" sId="1">
    <nc r="D669">
      <f>ROUNDUP(SUM(F669+G669+H669+I669+J669+K669+M669+O669+P669+Q669+R669+S669)*0.0214,2)</f>
    </nc>
  </rcc>
  <rfmt sheetId="1" sqref="D669">
    <dxf>
      <fill>
        <patternFill patternType="solid">
          <bgColor rgb="FFFFFF00"/>
        </patternFill>
      </fill>
    </dxf>
  </rfmt>
  <rcv guid="{10A036C2-5324-4DDD-A679-5EBB9523ED00}" action="delete"/>
  <rdn rId="0" localSheetId="1" customView="1" name="Z_10A036C2_5324_4DDD_A679_5EBB9523ED00_.wvu.FilterData" hidden="1" oldHidden="1">
    <formula>'Итог 2023-2025'!$A$8:$T$1933</formula>
    <oldFormula>'Итог 2023-2025'!$A$8:$T$1933</oldFormula>
  </rdn>
  <rdn rId="0" localSheetId="2" customView="1" name="Z_10A036C2_5324_4DDD_A679_5EBB9523ED00_.wvu.FilterData" hidden="1" oldHidden="1">
    <formula>Примечание!$A$2:$G$193</formula>
    <oldFormula>Примечание!$A$2:$G$193</oldFormula>
  </rdn>
  <rcv guid="{10A036C2-5324-4DDD-A679-5EBB9523ED00}" action="add"/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94" sId="2" ref="A98:XFD98" action="deleteRow">
    <rfmt sheetId="2" xfDxf="1" sqref="A98:XFD98" start="0" length="0">
      <dxf>
        <fill>
          <patternFill patternType="solid">
            <bgColor rgb="FFFF0000"/>
          </patternFill>
        </fill>
      </dxf>
    </rfmt>
    <rfmt sheetId="2" sqref="A98" start="0" length="0">
      <dxf>
        <font>
          <sz val="11"/>
          <color theme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98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98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98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98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98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98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98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</dxf>
    </rfmt>
  </rrc>
  <rcc rId="4295" sId="2">
    <nc r="B97" t="inlineStr">
      <is>
        <t>+</t>
      </is>
    </nc>
  </rcc>
  <rcc rId="4296" sId="2">
    <nc r="C97">
      <v>2023</v>
    </nc>
  </rcc>
  <rcc rId="4297" sId="2">
    <nc r="D97" t="inlineStr">
      <is>
        <t>Сургут</t>
      </is>
    </nc>
  </rcc>
  <rcc rId="4298" sId="2">
    <nc r="G97" t="inlineStr">
      <is>
        <t>По расторжению</t>
      </is>
    </nc>
  </rcc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99" sId="1" ref="A629:XFD630" action="insertRow"/>
  <rfmt sheetId="1" sqref="B629" start="0" length="0">
    <dxf>
      <fill>
        <patternFill patternType="none">
          <bgColor indexed="65"/>
        </patternFill>
      </fill>
    </dxf>
  </rfmt>
  <rfmt sheetId="1" sqref="B630" start="0" length="0">
    <dxf>
      <fill>
        <patternFill patternType="none">
          <bgColor indexed="65"/>
        </patternFill>
      </fill>
    </dxf>
  </rfmt>
  <rcc rId="4300" sId="1">
    <nc r="B629" t="inlineStr">
      <is>
        <t>г. Сургут, пр-кт. Мира, д. 35КОРП1</t>
      </is>
    </nc>
  </rcc>
  <rcc rId="4301" sId="1">
    <nc r="B630" t="inlineStr">
      <is>
        <t>г. Сургут, пр-кт. Мира, д. 35КОРП2</t>
      </is>
    </nc>
  </rcc>
  <rfmt sheetId="1" sqref="A629:XFD630">
    <dxf>
      <fill>
        <patternFill>
          <bgColor rgb="FFFFFF00"/>
        </patternFill>
      </fill>
    </dxf>
  </rfmt>
  <rcc rId="4302" sId="1">
    <nc r="C629">
      <f>ROUNDUP(SUM(D629+E629+F629+G629+H629+I629+J629+K629+M629+O629+P629+Q629+R629+S629),2)</f>
    </nc>
  </rcc>
  <rcc rId="4303" sId="1">
    <nc r="D629">
      <f>ROUNDUP(SUM(F629+G629+H629+I629+J629+K629+M629+O629+P629+Q629+R629+S629)*0.0214,2)</f>
    </nc>
  </rcc>
  <rcc rId="4304" sId="1">
    <nc r="C630">
      <f>ROUNDUP(SUM(D630+E630+F630+G630+H630+I630+J630+K630+M630+O630+P630+Q630+R630+S630),2)</f>
    </nc>
  </rcc>
  <rcc rId="4305" sId="1">
    <nc r="D630">
      <f>ROUNDUP(SUM(F630+G630+H630+I630+J630+K630+M630+O630+P630+Q630+R630+S630)*0.0214,2)</f>
    </nc>
  </rcc>
  <rcc rId="4306" sId="1" numFmtId="4">
    <nc r="G629">
      <v>1734978.21</v>
    </nc>
  </rcc>
  <rcc rId="4307" sId="1" numFmtId="4">
    <nc r="G630">
      <v>1083279.6000000001</v>
    </nc>
  </rcc>
  <rcc rId="4308" sId="1">
    <nc r="T629" t="inlineStr">
      <is>
        <t>ТС выше 0.00 по расторжению</t>
      </is>
    </nc>
  </rcc>
  <rcc rId="4309" sId="1">
    <nc r="T630" t="inlineStr">
      <is>
        <t>ТС выше 0.00 по расторжению</t>
      </is>
    </nc>
  </rcc>
  <rcc rId="4310" sId="2">
    <nc r="E123" t="inlineStr">
      <is>
        <t>г. Сургут, пр-кт. Мира, д. 35КОРП1</t>
      </is>
    </nc>
  </rcc>
  <rcc rId="4311" sId="2">
    <nc r="F123">
      <v>1772106.75</v>
    </nc>
  </rcc>
  <rcc rId="4312" sId="2">
    <nc r="E124" t="inlineStr">
      <is>
        <t>г. Сургут, пр-кт. Мира, д. 35КОРП2</t>
      </is>
    </nc>
  </rcc>
  <rcc rId="4313" sId="2">
    <nc r="F124">
      <v>1106461.79</v>
    </nc>
  </rcc>
  <rcc rId="4314" sId="2">
    <nc r="B123" t="inlineStr">
      <is>
        <t>+</t>
      </is>
    </nc>
  </rcc>
  <rcc rId="4315" sId="2">
    <nc r="C123">
      <v>2023</v>
    </nc>
  </rcc>
  <rcc rId="4316" sId="2">
    <nc r="D123" t="inlineStr">
      <is>
        <t>Сургут</t>
      </is>
    </nc>
  </rcc>
  <rcc rId="4317" sId="2">
    <nc r="B124" t="inlineStr">
      <is>
        <t>+</t>
      </is>
    </nc>
  </rcc>
  <rcc rId="4318" sId="2">
    <nc r="C124">
      <v>2023</v>
    </nc>
  </rcc>
  <rcc rId="4319" sId="2">
    <nc r="D124" t="inlineStr">
      <is>
        <t>Сургут</t>
      </is>
    </nc>
  </rcc>
  <rcc rId="4320" sId="2">
    <nc r="G123" t="inlineStr">
      <is>
        <t>С 2022 по расторжению</t>
      </is>
    </nc>
  </rcc>
  <rcc rId="4321" sId="2">
    <nc r="G124" t="inlineStr">
      <is>
        <t>С 2022 по расторжению</t>
      </is>
    </nc>
  </rcc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BC9C9A7-009A-43BF-B810-41E6C2D195B8}" action="delete"/>
  <rdn rId="0" localSheetId="1" customView="1" name="Z_DBC9C9A7_009A_43BF_B810_41E6C2D195B8_.wvu.FilterData" hidden="1" oldHidden="1">
    <formula>'Итог 2023-2025'!$A$8:$S$1935</formula>
    <oldFormula>'Итог 2023-2025'!$A$8:$S$1935</oldFormula>
  </rdn>
  <rdn rId="0" localSheetId="2" customView="1" name="Z_DBC9C9A7_009A_43BF_B810_41E6C2D195B8_.wvu.FilterData" hidden="1" oldHidden="1">
    <formula>Примечание!$A$2:$G$192</formula>
    <oldFormula>Примечание!$A$2:$G$192</oldFormula>
  </rdn>
  <rcv guid="{DBC9C9A7-009A-43BF-B810-41E6C2D195B8}" action="add"/>
</revisions>
</file>

<file path=xl/revisions/revisionLog1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24" sId="1" numFmtId="4">
    <oc r="E411">
      <v>760236.34800000011</v>
    </oc>
    <nc r="E411">
      <v>760236.35</v>
    </nc>
  </rcc>
  <rcc rId="4325" sId="1" numFmtId="4">
    <oc r="E412">
      <v>129414.55480000001</v>
    </oc>
    <nc r="E412">
      <v>129414.55</v>
    </nc>
  </rcc>
  <rcc rId="4326" sId="1" numFmtId="4">
    <oc r="E413">
      <v>192284.32680000001</v>
    </oc>
    <nc r="E413">
      <v>192284.33</v>
    </nc>
  </rcc>
  <rcc rId="4327" sId="1" numFmtId="4">
    <oc r="E414">
      <v>515165.37119999999</v>
    </oc>
    <nc r="E414">
      <v>515165.37</v>
    </nc>
  </rcc>
  <rcc rId="4328" sId="1" numFmtId="4">
    <oc r="E415">
      <v>798274.2132</v>
    </oc>
    <nc r="E415">
      <v>798274.21</v>
    </nc>
  </rcc>
  <rcc rId="4329" sId="1" numFmtId="4">
    <oc r="E416">
      <v>105438.4376</v>
    </oc>
    <nc r="E416">
      <v>105438.44</v>
    </nc>
  </rcc>
  <rcc rId="4330" sId="1" numFmtId="4">
    <oc r="E417">
      <v>354344.14440000005</v>
    </oc>
    <nc r="E417">
      <v>354344.14</v>
    </nc>
  </rcc>
  <rcc rId="4331" sId="1" numFmtId="4">
    <oc r="E418">
      <v>507743.35080000007</v>
    </oc>
    <nc r="E418">
      <v>507743.35</v>
    </nc>
  </rcc>
  <rcc rId="4332" sId="1" numFmtId="4">
    <oc r="E419">
      <v>514791.00480000005</v>
    </oc>
    <nc r="E419">
      <v>514791</v>
    </nc>
  </rcc>
  <rcc rId="4333" sId="1" numFmtId="4">
    <oc r="E420">
      <v>133660.39119999998</v>
    </oc>
    <nc r="E420">
      <v>133660.39000000001</v>
    </nc>
  </rcc>
  <rcc rId="4334" sId="1" numFmtId="4">
    <oc r="E421">
      <v>402232.95279999997</v>
    </oc>
    <nc r="E421">
      <v>402232.95</v>
    </nc>
  </rcc>
  <rcc rId="4335" sId="1" numFmtId="4">
    <oc r="E422">
      <v>445775.76840000006</v>
    </oc>
    <nc r="E422">
      <v>445775.77</v>
    </nc>
  </rcc>
  <rcc rId="4336" sId="1" numFmtId="4">
    <oc r="E423">
      <v>189664.02880000003</v>
    </oc>
    <nc r="E423">
      <v>189664.03</v>
    </nc>
  </rcc>
  <rcc rId="4337" sId="1" numFmtId="4">
    <oc r="E424">
      <v>2118931.5248000002</v>
    </oc>
    <nc r="E424">
      <v>2118931.52</v>
    </nc>
  </rcc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38" sId="2">
    <nc r="E125" t="inlineStr">
      <is>
        <t>г. Сургут, ул. Нагорная, д. 11</t>
      </is>
    </nc>
  </rcc>
  <rcc rId="4339" sId="2">
    <nc r="F125">
      <v>3329941.67</v>
    </nc>
  </rcc>
  <rcc rId="4340" sId="2">
    <nc r="G125" t="inlineStr">
      <is>
        <t>По невозможности на 2026-2028</t>
      </is>
    </nc>
  </rcc>
  <rcc rId="4341" sId="2">
    <nc r="C125">
      <v>2023</v>
    </nc>
  </rcc>
  <rcc rId="4342" sId="2">
    <nc r="D125" t="inlineStr">
      <is>
        <t>Сургут</t>
      </is>
    </nc>
  </rcc>
  <rcc rId="4343" sId="2">
    <nc r="B125" t="inlineStr">
      <is>
        <t>-</t>
      </is>
    </nc>
  </rcc>
  <rrc rId="4344" sId="1" ref="A736:XFD736" action="deleteRow">
    <rfmt sheetId="1" xfDxf="1" sqref="A736:XFD736" start="0" length="0">
      <dxf>
        <font>
          <name val="Times New Roman"/>
          <family val="1"/>
          <charset val="204"/>
          <scheme val="none"/>
        </font>
        <alignment vertical="center"/>
      </dxf>
    </rfmt>
    <rcc rId="0" sId="1" dxf="1">
      <nc r="A736" t="inlineStr">
        <is>
          <t>680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30" formatCode="@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36" t="inlineStr">
        <is>
          <t>г. Сургут, ул. Нагорная, д. 11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30" formatCode="@"/>
        <alignment horizontal="lef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6">
        <f>ROUNDUP(SUM(D736+E736+F736+G736+H736+I736+J736+K736+M736+O736+P736+Q736+R736+S736),2)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6">
        <f>ROUNDUP(SUM(F736+G736+H736+I736+J736+K736+M736+O736+P736+Q736+R736+S736)*0.0214,2)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3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3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736">
        <v>3260173.94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3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3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3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36" start="0" length="0">
      <dxf>
        <font>
          <sz val="10"/>
          <color auto="1"/>
          <name val="Times New Roman"/>
          <family val="1"/>
          <charset val="204"/>
          <scheme val="none"/>
        </font>
        <numFmt numFmtId="3" formatCode="#,##0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3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36" start="0" length="0">
      <dxf>
        <font>
          <sz val="10"/>
          <color auto="1"/>
          <name val="Times New Roman"/>
          <family val="1"/>
          <charset val="204"/>
          <scheme val="none"/>
        </font>
        <numFmt numFmtId="3" formatCode="#,##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3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3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3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3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T736" t="inlineStr">
        <is>
          <t>ТОЛЬКО ВЫШЕ 0,00 С 2022</t>
        </is>
      </nc>
    </rcc>
  </rrc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45" sId="2" odxf="1" dxf="1">
    <oc r="G123" t="inlineStr">
      <is>
        <t>С 2022 по расторжению</t>
      </is>
    </oc>
    <nc r="G123" t="inlineStr">
      <is>
        <t>По расторжению 33/01-сд-3030 02.12.2022</t>
      </is>
    </nc>
    <odxf>
      <alignment vertical="center"/>
    </odxf>
    <ndxf>
      <alignment vertical="top"/>
    </ndxf>
  </rcc>
  <rcc rId="4346" sId="2" odxf="1" dxf="1">
    <oc r="G124" t="inlineStr">
      <is>
        <t>С 2022 по расторжению</t>
      </is>
    </oc>
    <nc r="G124" t="inlineStr">
      <is>
        <t>По расторжению 33/01-сд-3030 02.12.2022</t>
      </is>
    </nc>
    <odxf>
      <alignment vertical="center"/>
    </odxf>
    <ndxf>
      <alignment vertical="top"/>
    </ndxf>
  </rcc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47" sId="1">
    <oc r="T372" t="inlineStr">
      <is>
        <t>ВО ниже 0,00, заделка гермитизация швов утолщенная, типа мокрого фасада. Смотреть ПРОТОКОЛ ОСС</t>
      </is>
    </oc>
    <nc r="T372" t="inlineStr">
      <is>
        <t>ВО выше 0,00, заделка гермитизация швов утолщенная, типа мокрого фасада. Смотреть ПРОТОКОЛ ОСС от 30.11.2022</t>
      </is>
    </nc>
  </rcc>
  <rcv guid="{4E6AA08E-860D-4192-989D-9B7384864008}" action="delete"/>
  <rdn rId="0" localSheetId="1" customView="1" name="Z_4E6AA08E_860D_4192_989D_9B7384864008_.wvu.FilterData" hidden="1" oldHidden="1">
    <formula>'Итог 2023-2025'!$A$8:$S$1934</formula>
    <oldFormula>'Итог 2023-2025'!$A$8:$S$1934</oldFormula>
  </rdn>
  <rdn rId="0" localSheetId="2" customView="1" name="Z_4E6AA08E_860D_4192_989D_9B7384864008_.wvu.FilterData" hidden="1" oldHidden="1">
    <formula>Примечание!$A$2:$G$192</formula>
    <oldFormula>Примечание!$A$2:$G$192</oldFormula>
  </rdn>
  <rcv guid="{4E6AA08E-860D-4192-989D-9B7384864008}" action="add"/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350" sId="1" ref="A635:XFD635" action="deleteRow">
    <rfmt sheetId="1" xfDxf="1" sqref="A635:XFD635" start="0" length="0">
      <dxf>
        <font>
          <name val="Times New Roman"/>
          <family val="1"/>
          <charset val="204"/>
          <scheme val="none"/>
        </font>
        <fill>
          <patternFill patternType="solid">
            <bgColor rgb="FFFFFF00"/>
          </patternFill>
        </fill>
        <alignment vertical="center"/>
      </dxf>
    </rfmt>
    <rcc rId="0" sId="1" dxf="1">
      <nc r="A635" t="inlineStr">
        <is>
          <t>581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30" formatCode="@"/>
        <fill>
          <patternFill patternType="none">
            <bgColor indexed="65"/>
          </patternFill>
        </fill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5" t="inlineStr">
        <is>
          <t>г. Сургут, пр-кт. Набережный, д. 12/1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30" formatCode="@"/>
        <alignment horizontal="lef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5">
        <f>ROUND(SUM(D635+E635+F635+G635+H635+I635+J635+K635+M635+O635+P635+Q635+R635+S635),2)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5">
        <f>ROUNDUP(SUM(F635+G635+H635+I635+J635+K635+M635+O635+P635+Q635+R635+S635)*0.0214,2)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35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35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35">
        <v>2772427.29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35">
        <v>2581703.84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35">
        <v>668912.74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35">
        <v>1290046.1099999999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35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35" start="0" length="0">
      <dxf>
        <font>
          <sz val="10"/>
          <color auto="1"/>
          <name val="Times New Roman"/>
          <family val="1"/>
          <charset val="204"/>
          <scheme val="none"/>
        </font>
        <numFmt numFmtId="3" formatCode="#,##0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35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5" start="0" length="0">
      <dxf>
        <font>
          <sz val="10"/>
          <color auto="1"/>
          <name val="Times New Roman"/>
          <family val="1"/>
          <charset val="204"/>
          <scheme val="none"/>
        </font>
        <numFmt numFmtId="3" formatCode="#,##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5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35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35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35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35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T635" t="inlineStr">
        <is>
          <t>сети выше 0,00 продление договора с 2022</t>
        </is>
      </nc>
      <ndxf>
        <fill>
          <patternFill patternType="none">
            <bgColor indexed="65"/>
          </patternFill>
        </fill>
      </ndxf>
    </rcc>
  </rrc>
  <rrc rId="4351" sId="2" ref="A7:XFD7" action="deleteRow">
    <rfmt sheetId="2" xfDxf="1" sqref="A7:XFD7" start="0" length="0"/>
    <rcc rId="0" sId="2" dxf="1">
      <nc r="A7">
        <v>5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7" t="inlineStr">
        <is>
          <t>+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7">
        <v>2023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7" t="inlineStr">
        <is>
          <t>Сургут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7" t="inlineStr">
        <is>
          <t>г. Сургут, пр-кт. Набережный, д. 12/1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7">
        <v>7469590.1100000003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7" t="inlineStr">
        <is>
          <t>По невозможности с 2022 г. (Приказ № 116 от 29.08.2022)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1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52" sId="1" numFmtId="4">
    <nc r="F904">
      <v>588822.53</v>
    </nc>
  </rcc>
  <rfmt sheetId="1" sqref="F904">
    <dxf>
      <fill>
        <patternFill patternType="solid">
          <bgColor rgb="FFFFFF00"/>
        </patternFill>
      </fill>
    </dxf>
  </rfmt>
  <rcc rId="4353" sId="1" odxf="1" dxf="1">
    <nc r="D904">
      <f>ROUND((F904+G904+H904+I904+J904+K904+M904+O904+P904+Q904+R904+S904)*0.0214,2)</f>
    </nc>
    <odxf>
      <numFmt numFmtId="4" formatCode="#,##0.00"/>
      <fill>
        <patternFill patternType="none">
          <bgColor indexed="65"/>
        </patternFill>
      </fill>
    </odxf>
    <ndxf>
      <numFmt numFmtId="165" formatCode="#,##0.00_р_."/>
      <fill>
        <patternFill patternType="solid">
          <bgColor rgb="FFFFFF00"/>
        </patternFill>
      </fill>
    </ndxf>
  </rcc>
</revisions>
</file>

<file path=xl/revisions/revisionLog1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54" sId="1">
    <nc r="U904" t="inlineStr">
      <is>
        <t>ЭС с 2022 не сост аукци. ПСД на работы 24-25</t>
      </is>
    </nc>
  </rcc>
</revisions>
</file>

<file path=xl/revisions/revisionLog1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1878">
    <dxf>
      <alignment horizontal="right"/>
    </dxf>
  </rfmt>
  <rfmt sheetId="1" sqref="H1888">
    <dxf>
      <fill>
        <patternFill patternType="solid">
          <bgColor rgb="FFFFFF00"/>
        </patternFill>
      </fill>
    </dxf>
  </rfmt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191" start="0" length="0">
    <dxf>
      <numFmt numFmtId="30" formatCode="@"/>
      <fill>
        <patternFill patternType="solid">
          <bgColor theme="0"/>
        </patternFill>
      </fill>
      <alignment horizontal="left"/>
    </dxf>
  </rfmt>
</revisions>
</file>

<file path=xl/revisions/revisionLog1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355" sId="1" ref="A668:XFD668" action="insertRow"/>
  <rcc rId="4356" sId="1">
    <nc r="B668" t="inlineStr">
      <is>
        <t>г. Сургут, ул. Бажова, д. 29</t>
      </is>
    </nc>
  </rcc>
  <rfmt sheetId="1" sqref="A668:XFD668">
    <dxf>
      <fill>
        <patternFill patternType="solid">
          <bgColor rgb="FFFFFF00"/>
        </patternFill>
      </fill>
    </dxf>
  </rfmt>
  <rrc rId="4357" sId="1" ref="A669:XFD669" action="insertRow"/>
  <rcc rId="4358" sId="1">
    <nc r="B669" t="inlineStr">
      <is>
        <t>г. Сургут, ул. Бажова, д. 31</t>
      </is>
    </nc>
  </rcc>
  <rrc rId="4359" sId="1" ref="A721:XFD721" action="insertRow"/>
  <rcc rId="4360" sId="1">
    <nc r="B721" t="inlineStr">
      <is>
        <t>г. Сургут, ул. Маяковского, д. 18</t>
      </is>
    </nc>
  </rcc>
  <rfmt sheetId="1" sqref="A721:XFD721">
    <dxf>
      <fill>
        <patternFill patternType="solid">
          <bgColor rgb="FFFFFF00"/>
        </patternFill>
      </fill>
    </dxf>
  </rfmt>
  <rrc rId="4361" sId="1" ref="A767:XFD767" action="insertRow"/>
  <rcc rId="4362" sId="1">
    <nc r="B767" t="inlineStr">
      <is>
        <t>г. Сургут, ул. Просвещения, д. 43</t>
      </is>
    </nc>
  </rcc>
  <rfmt sheetId="1" sqref="A767:XFD767">
    <dxf>
      <fill>
        <patternFill>
          <bgColor rgb="FFFFFF00"/>
        </patternFill>
      </fill>
    </dxf>
  </rfmt>
  <rcv guid="{4E6AA08E-860D-4192-989D-9B7384864008}" action="delete"/>
  <rdn rId="0" localSheetId="1" customView="1" name="Z_4E6AA08E_860D_4192_989D_9B7384864008_.wvu.FilterData" hidden="1" oldHidden="1">
    <formula>'Итог 2023-2025'!$A$8:$S$1937</formula>
    <oldFormula>'Итог 2023-2025'!$A$8:$S$1937</oldFormula>
  </rdn>
  <rdn rId="0" localSheetId="2" customView="1" name="Z_4E6AA08E_860D_4192_989D_9B7384864008_.wvu.FilterData" hidden="1" oldHidden="1">
    <formula>Примечание!$A$2:$G$191</formula>
    <oldFormula>Примечание!$A$2:$G$191</oldFormula>
  </rdn>
  <rcv guid="{4E6AA08E-860D-4192-989D-9B7384864008}" action="add"/>
</revisions>
</file>

<file path=xl/revisions/revisionLog1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65" sId="1" odxf="1" dxf="1">
    <nc r="C668">
      <f>ROUNDUP(SUM(D668+E668+F668+G668+H668+I668+J668+K668+M668+O668+P668+Q668+R668+S668),2)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66" sId="1" odxf="1" dxf="1">
    <nc r="C669">
      <f>ROUNDUP(SUM(D669+E669+F669+G669+H669+I669+J669+K669+M669+O669+P669+Q669+R669+S669),2)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67" sId="1" odxf="1" dxf="1">
    <nc r="D668">
      <f>ROUNDUP(SUM(F668+G668+H668+I668+J668+K668+M668+O668+P668+Q668+R668+S668)*0.0214,2)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68" sId="1" odxf="1" dxf="1">
    <nc r="D669">
      <f>ROUNDUP(SUM(F669+G669+H669+I669+J669+K669+M669+O669+P669+Q669+R669+S669)*0.0214,2)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69" sId="1" numFmtId="4">
    <nc r="Q668">
      <v>6606361.0499999998</v>
    </nc>
  </rcc>
  <rcc rId="4370" sId="1" numFmtId="4">
    <nc r="E668">
      <v>264254.44</v>
    </nc>
  </rcc>
  <rfmt sheetId="1" sqref="C668:D668">
    <dxf>
      <fill>
        <patternFill patternType="solid">
          <bgColor rgb="FFFFFF00"/>
        </patternFill>
      </fill>
    </dxf>
  </rfmt>
  <rcc rId="4371" sId="1" numFmtId="4">
    <nc r="E669">
      <v>321007.74</v>
    </nc>
  </rcc>
  <rcc rId="4372" sId="1" numFmtId="4">
    <nc r="Q669">
      <v>8025193.46</v>
    </nc>
  </rcc>
  <rfmt sheetId="1" sqref="C669:D669">
    <dxf>
      <fill>
        <patternFill patternType="solid">
          <bgColor rgb="FFFFFF00"/>
        </patternFill>
      </fill>
    </dxf>
  </rfmt>
  <rcv guid="{DBC9C9A7-009A-43BF-B810-41E6C2D195B8}" action="delete"/>
  <rdn rId="0" localSheetId="1" customView="1" name="Z_DBC9C9A7_009A_43BF_B810_41E6C2D195B8_.wvu.FilterData" hidden="1" oldHidden="1">
    <formula>'Итог 2023-2025'!$A$8:$S$1937</formula>
    <oldFormula>'Итог 2023-2025'!$A$8:$S$1937</oldFormula>
  </rdn>
  <rdn rId="0" localSheetId="2" customView="1" name="Z_DBC9C9A7_009A_43BF_B810_41E6C2D195B8_.wvu.FilterData" hidden="1" oldHidden="1">
    <formula>Примечание!$A$2:$G$191</formula>
    <oldFormula>Примечание!$A$2:$G$191</oldFormula>
  </rdn>
  <rcv guid="{DBC9C9A7-009A-43BF-B810-41E6C2D195B8}" action="add"/>
</revisions>
</file>

<file path=xl/revisions/revisionLog1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75" sId="2">
    <nc r="E125" t="inlineStr">
      <is>
        <t>г. Сургут, ул. Бажова, д. 29</t>
      </is>
    </nc>
  </rcc>
  <rcc rId="4376" sId="2">
    <nc r="E126" t="inlineStr">
      <is>
        <t>г. Сургут, ул. Бажова, д. 31</t>
      </is>
    </nc>
  </rcc>
  <rcc rId="4377" sId="2">
    <nc r="B125" t="inlineStr">
      <is>
        <t>+</t>
      </is>
    </nc>
  </rcc>
  <rcc rId="4378" sId="2">
    <nc r="C125">
      <v>2023</v>
    </nc>
  </rcc>
  <rcc rId="4379" sId="2">
    <nc r="D125" t="inlineStr">
      <is>
        <t>Сургут</t>
      </is>
    </nc>
  </rcc>
  <rcc rId="4380" sId="2">
    <nc r="B126" t="inlineStr">
      <is>
        <t>+</t>
      </is>
    </nc>
  </rcc>
  <rcc rId="4381" sId="2">
    <nc r="C126">
      <v>2023</v>
    </nc>
  </rcc>
  <rcc rId="4382" sId="2">
    <nc r="D126" t="inlineStr">
      <is>
        <t>Сургут</t>
      </is>
    </nc>
  </rcc>
  <rcc rId="4383" sId="2">
    <nc r="A122">
      <v>120</v>
    </nc>
  </rcc>
  <rcc rId="4384" sId="2">
    <nc r="A123">
      <v>121</v>
    </nc>
  </rcc>
  <rcc rId="4385" sId="2">
    <nc r="A124">
      <v>122</v>
    </nc>
  </rcc>
  <rcc rId="4386" sId="2">
    <nc r="A125">
      <v>123</v>
    </nc>
  </rcc>
  <rcc rId="4387" sId="2">
    <nc r="A126">
      <v>124</v>
    </nc>
  </rcc>
</revisions>
</file>

<file path=xl/revisions/revisionLog1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88" sId="2">
    <nc r="F125">
      <v>7011991.6200000001</v>
    </nc>
  </rcc>
  <rcc rId="4389" sId="2">
    <nc r="F126">
      <v>8517940.3499999996</v>
    </nc>
  </rcc>
  <rcc rId="4390" sId="2">
    <nc r="G125" t="inlineStr">
      <is>
        <t>Протокол комиссии от 29.112022 г. Сургута о переносе на 2023, смена способа формирования фонда</t>
      </is>
    </nc>
  </rcc>
  <rcc rId="4391" sId="2">
    <nc r="G126" t="inlineStr">
      <is>
        <t>Протокол комиссии от 29.112022 г. Сургута о переносе на 2023, смена способа формирования фонда</t>
      </is>
    </nc>
  </rcc>
  <rfmt sheetId="2" sqref="E128" start="0" length="0">
    <dxf>
      <fill>
        <patternFill patternType="none">
          <bgColor indexed="65"/>
        </patternFill>
      </fill>
    </dxf>
  </rfmt>
  <rcc rId="4392" sId="2">
    <nc r="E127" t="inlineStr">
      <is>
        <t>г. Сургут, ул. Маяковского, д. 18</t>
      </is>
    </nc>
  </rcc>
  <rcc rId="4393" sId="2">
    <nc r="E128" t="inlineStr">
      <is>
        <t>г. Сургут, ул. Просвещения, д. 43</t>
      </is>
    </nc>
  </rcc>
  <rcc rId="4394" sId="2">
    <nc r="B127" t="inlineStr">
      <is>
        <t>+</t>
      </is>
    </nc>
  </rcc>
  <rcc rId="4395" sId="2">
    <nc r="C127">
      <v>2023</v>
    </nc>
  </rcc>
  <rcc rId="4396" sId="2">
    <nc r="D127" t="inlineStr">
      <is>
        <t>Сургут</t>
      </is>
    </nc>
  </rcc>
  <rcc rId="4397" sId="2">
    <nc r="B128" t="inlineStr">
      <is>
        <t>+</t>
      </is>
    </nc>
  </rcc>
  <rcc rId="4398" sId="2">
    <nc r="C128">
      <v>2023</v>
    </nc>
  </rcc>
  <rcc rId="4399" sId="2" odxf="1" dxf="1">
    <nc r="D128" t="inlineStr">
      <is>
        <t>Сургут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400" sId="2">
    <nc r="A127">
      <v>125</v>
    </nc>
  </rcc>
  <rcc rId="4401" sId="2">
    <nc r="A128">
      <v>126</v>
    </nc>
  </rcc>
  <rcc rId="4402" sId="2">
    <nc r="G127" t="inlineStr">
      <is>
        <t>Протокол комиссии от 29.112022 г. Сургута о переносе на 2023, смена способа формирования фонда</t>
      </is>
    </nc>
  </rcc>
  <rcc rId="4403" sId="2">
    <nc r="G128" t="inlineStr">
      <is>
        <t>Протокол комиссии от 29.112022 г. Сургута о переносе на 2023, смена способа формирования фонда</t>
      </is>
    </nc>
  </rcc>
</revisions>
</file>

<file path=xl/revisions/revisionLog1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04" sId="1">
    <nc r="E721">
      <f>O721*4%</f>
    </nc>
  </rcc>
  <rcc rId="4405" sId="1">
    <nc r="D721">
      <f>O721*2.14%</f>
    </nc>
  </rcc>
  <rcc rId="4406" sId="1">
    <nc r="O1939">
      <f>O767+P767+Q767</f>
    </nc>
  </rcc>
  <rcc rId="4407" sId="1">
    <nc r="E767">
      <f>O1939*4%</f>
    </nc>
  </rcc>
  <rcc rId="4408" sId="1">
    <nc r="D767">
      <f>O1939*2.14%</f>
    </nc>
  </rcc>
  <rcc rId="4409" sId="1" numFmtId="4">
    <nc r="P767">
      <v>9806821.5099999998</v>
    </nc>
  </rcc>
  <rcc rId="4410" sId="1" numFmtId="4">
    <nc r="O767">
      <v>32777719.039999999</v>
    </nc>
  </rcc>
  <rcc rId="4411" sId="1" numFmtId="4">
    <nc r="Q767">
      <v>40394980.530000001</v>
    </nc>
  </rcc>
  <rcc rId="4412" sId="1" numFmtId="4">
    <oc r="E767">
      <f>O1939*4%</f>
    </oc>
    <nc r="E767">
      <f>O1939*4%</f>
    </nc>
  </rcc>
  <rcc rId="4413" sId="1" numFmtId="4">
    <oc r="E767">
      <f>O1939*4%</f>
    </oc>
    <nc r="E767">
      <v>3319180.84</v>
    </nc>
  </rcc>
  <rcc rId="4414" sId="1" numFmtId="4">
    <oc r="D767">
      <f>O1939*2.14%</f>
    </oc>
    <nc r="D767">
      <f>O1939*2.14%</f>
    </nc>
  </rcc>
  <rcc rId="4415" sId="1" numFmtId="4">
    <oc r="D767">
      <f>O1939*2.14%</f>
    </oc>
    <nc r="D767">
      <v>1775761.75</v>
    </nc>
  </rcc>
  <rcc rId="4416" sId="1" numFmtId="4">
    <nc r="O721">
      <v>8385678.8399999999</v>
    </nc>
  </rcc>
  <rcc rId="4417" sId="1" numFmtId="4">
    <oc r="E721">
      <f>O721*4%</f>
    </oc>
    <nc r="E721">
      <f>O721*4%</f>
    </nc>
  </rcc>
  <rcc rId="4418" sId="1" numFmtId="4">
    <oc r="E721">
      <f>O721*4%</f>
    </oc>
    <nc r="E721">
      <v>335427.15000000002</v>
    </nc>
  </rcc>
  <rcc rId="4419" sId="1" numFmtId="4">
    <oc r="D721">
      <f>O721*2.14%</f>
    </oc>
    <nc r="D721">
      <f>O721*2.14%</f>
    </nc>
  </rcc>
  <rcc rId="4420" sId="1" numFmtId="4">
    <oc r="D721">
      <f>O721*2.14%</f>
    </oc>
    <nc r="D721">
      <v>179453.53</v>
    </nc>
  </rcc>
  <rcc rId="4421" sId="1" odxf="1" dxf="1">
    <nc r="C721">
      <f>ROUNDUP(SUM(D721+E721+F721+G721+H721+I721+J721+K721+M721+O721+P721+Q721+R721+S721),2)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721">
    <dxf>
      <fill>
        <patternFill patternType="solid">
          <bgColor rgb="FFFFFF00"/>
        </patternFill>
      </fill>
    </dxf>
  </rfmt>
  <rcc rId="4422" sId="1">
    <nc r="C767">
      <f>ROUNDUP(SUM(D767+E767+F767+G767+H767+I767+J767+K767+M767+O767+P767+Q767+R767+S767),2)</f>
    </nc>
  </rcc>
  <rcv guid="{71EC2296-96E1-499C-991A-81043A0F1F46}" action="delete"/>
  <rdn rId="0" localSheetId="1" customView="1" name="Z_71EC2296_96E1_499C_991A_81043A0F1F46_.wvu.PrintArea" hidden="1" oldHidden="1">
    <formula>'Итог 2023-2025'!$A$4:$S$1907</formula>
    <oldFormula>'Итог 2023-2025'!$A$4:$S$1907</oldFormula>
  </rdn>
  <rdn rId="0" localSheetId="1" customView="1" name="Z_71EC2296_96E1_499C_991A_81043A0F1F46_.wvu.FilterData" hidden="1" oldHidden="1">
    <formula>'Итог 2023-2025'!$A$8:$T$1937</formula>
    <oldFormula>'Итог 2023-2025'!$A$8:$T$1937</oldFormula>
  </rdn>
  <rdn rId="0" localSheetId="2" customView="1" name="Z_71EC2296_96E1_499C_991A_81043A0F1F46_.wvu.FilterData" hidden="1" oldHidden="1">
    <formula>Примечание!$A$2:$G$191</formula>
    <oldFormula>Примечание!$A$2:$G$191</oldFormula>
  </rdn>
  <rcv guid="{71EC2296-96E1-499C-991A-81043A0F1F46}" action="add"/>
</revisions>
</file>

<file path=xl/revisions/revisionLog1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426" sId="1" ref="A668:XFD668" action="insertRow"/>
  <rcc rId="4427" sId="1">
    <nc r="B668" t="inlineStr">
      <is>
        <t>г. Сургут, ул. Бажова, д. 29</t>
      </is>
    </nc>
  </rcc>
  <rcc rId="4428" sId="1" odxf="1" dxf="1">
    <nc r="C668">
      <f>ROUNDUP(SUM(D668+E668+F668+G668+H668+I668+J668+K668+M668+O668+P668+Q668+R668+S668),2)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29" sId="1" odxf="1" dxf="1">
    <nc r="D668">
      <f>ROUNDUP(SUM(F668+G668+H668+I668+J668+K668+M668+O668+P668+Q668+R668+S668)*0.0214,2)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</revisions>
</file>

<file path=xl/revisions/revisionLog1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430" sId="1" ref="A668:XFD668" action="deleteRow">
    <rfmt sheetId="1" xfDxf="1" sqref="A668:XFD668" start="0" length="0">
      <dxf>
        <font>
          <name val="Times New Roman"/>
          <family val="1"/>
          <charset val="204"/>
          <scheme val="none"/>
        </font>
        <alignment vertical="center"/>
      </dxf>
    </rfmt>
    <rfmt sheetId="1" sqref="A668" start="0" length="0">
      <dxf>
        <font>
          <sz val="10"/>
          <color auto="1"/>
          <name val="Times New Roman"/>
          <family val="1"/>
          <charset val="204"/>
          <scheme val="none"/>
        </font>
        <numFmt numFmtId="30" formatCode="@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68" t="inlineStr">
        <is>
          <t>г. Сургут, ул. Бажова, д. 29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30" formatCode="@"/>
        <alignment horizontal="lef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8">
        <f>ROUNDUP(SUM(D668+E668+F668+G668+H668+I668+J668+K668+M668+O668+P668+Q668+R668+S668),2)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FF00"/>
          </patternFill>
        </fill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8">
        <f>ROUNDUP(SUM(F668+G668+H668+I668+J668+K668+M668+O668+P668+Q668+R668+S668)*0.0214,2)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FF00"/>
          </patternFill>
        </fill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68" start="0" length="0">
      <dxf>
        <font>
          <sz val="10"/>
          <color auto="1"/>
          <name val="Times New Roman"/>
          <family val="1"/>
          <charset val="204"/>
          <scheme val="none"/>
        </font>
        <numFmt numFmtId="3" formatCode="#,##0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68" start="0" length="0">
      <dxf>
        <font>
          <sz val="10"/>
          <color auto="1"/>
          <name val="Times New Roman"/>
          <family val="1"/>
          <charset val="204"/>
          <scheme val="none"/>
        </font>
        <numFmt numFmtId="3" formatCode="#,##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4" start="0" length="0">
    <dxf/>
  </rfmt>
  <rfmt sheetId="1" sqref="A15" start="0" length="0">
    <dxf/>
  </rfmt>
  <rfmt sheetId="1" sqref="A16" start="0" length="0">
    <dxf/>
  </rfmt>
  <rfmt sheetId="1" sqref="A17" start="0" length="0">
    <dxf/>
  </rfmt>
  <rfmt sheetId="1" sqref="A18" start="0" length="0">
    <dxf/>
  </rfmt>
  <rfmt sheetId="1" sqref="A19" start="0" length="0">
    <dxf/>
  </rfmt>
  <rfmt sheetId="1" sqref="A20" start="0" length="0">
    <dxf/>
  </rfmt>
  <rfmt sheetId="1" sqref="A21" start="0" length="0">
    <dxf/>
  </rfmt>
  <rfmt sheetId="1" sqref="A22" start="0" length="0">
    <dxf/>
  </rfmt>
  <rfmt sheetId="1" sqref="A23" start="0" length="0">
    <dxf/>
  </rfmt>
  <rfmt sheetId="1" sqref="A24" start="0" length="0">
    <dxf/>
  </rfmt>
  <rfmt sheetId="1" sqref="A25" start="0" length="0">
    <dxf/>
  </rfmt>
  <rfmt sheetId="1" sqref="A26" start="0" length="0">
    <dxf/>
  </rfmt>
  <rfmt sheetId="1" sqref="A27" start="0" length="0">
    <dxf/>
  </rfmt>
  <rfmt sheetId="1" sqref="A35" start="0" length="0">
    <dxf/>
  </rfmt>
  <rfmt sheetId="1" sqref="A36" start="0" length="0">
    <dxf/>
  </rfmt>
  <rfmt sheetId="1" sqref="A37" start="0" length="0">
    <dxf/>
  </rfmt>
  <rfmt sheetId="1" sqref="A38" start="0" length="0">
    <dxf/>
  </rfmt>
  <rfmt sheetId="1" sqref="A39" start="0" length="0">
    <dxf/>
  </rfmt>
  <rfmt sheetId="1" sqref="A40" start="0" length="0">
    <dxf/>
  </rfmt>
  <rfmt sheetId="1" sqref="A41" start="0" length="0">
    <dxf/>
  </rfmt>
  <rfmt sheetId="1" sqref="A42" start="0" length="0">
    <dxf/>
  </rfmt>
  <rfmt sheetId="1" sqref="A43" start="0" length="0">
    <dxf/>
  </rfmt>
  <rfmt sheetId="1" sqref="A44" start="0" length="0">
    <dxf/>
  </rfmt>
  <rfmt sheetId="1" sqref="A45" start="0" length="0">
    <dxf/>
  </rfmt>
  <rfmt sheetId="1" sqref="A46" start="0" length="0">
    <dxf/>
  </rfmt>
  <rfmt sheetId="1" sqref="A47" start="0" length="0">
    <dxf/>
  </rfmt>
  <rfmt sheetId="1" sqref="A48" start="0" length="0">
    <dxf/>
  </rfmt>
  <rfmt sheetId="1" sqref="A49" start="0" length="0">
    <dxf/>
  </rfmt>
  <rfmt sheetId="1" sqref="A50" start="0" length="0">
    <dxf/>
  </rfmt>
  <rfmt sheetId="1" sqref="A51" start="0" length="0">
    <dxf/>
  </rfmt>
  <rfmt sheetId="1" sqref="A52" start="0" length="0">
    <dxf/>
  </rfmt>
  <rfmt sheetId="1" sqref="A53" start="0" length="0">
    <dxf/>
  </rfmt>
  <rfmt sheetId="1" sqref="A54" start="0" length="0">
    <dxf/>
  </rfmt>
  <rfmt sheetId="1" sqref="A55" start="0" length="0">
    <dxf/>
  </rfmt>
  <rfmt sheetId="1" sqref="A56" start="0" length="0">
    <dxf/>
  </rfmt>
  <rfmt sheetId="1" sqref="A57" start="0" length="0">
    <dxf/>
  </rfmt>
  <rfmt sheetId="1" sqref="A58" start="0" length="0">
    <dxf/>
  </rfmt>
  <rfmt sheetId="1" sqref="A59" start="0" length="0">
    <dxf/>
  </rfmt>
  <rfmt sheetId="1" sqref="A60" start="0" length="0">
    <dxf/>
  </rfmt>
  <rfmt sheetId="1" sqref="A61" start="0" length="0">
    <dxf/>
  </rfmt>
  <rfmt sheetId="1" sqref="A62" start="0" length="0">
    <dxf/>
  </rfmt>
  <rfmt sheetId="1" sqref="A63" start="0" length="0">
    <dxf/>
  </rfmt>
  <rfmt sheetId="1" sqref="A64" start="0" length="0">
    <dxf/>
  </rfmt>
  <rfmt sheetId="1" sqref="A65" start="0" length="0">
    <dxf/>
  </rfmt>
  <rfmt sheetId="1" sqref="A66" start="0" length="0">
    <dxf/>
  </rfmt>
  <rfmt sheetId="1" sqref="A67" start="0" length="0">
    <dxf/>
  </rfmt>
  <rfmt sheetId="1" sqref="A68" start="0" length="0">
    <dxf/>
  </rfmt>
  <rfmt sheetId="1" sqref="A69" start="0" length="0">
    <dxf/>
  </rfmt>
  <rfmt sheetId="1" sqref="A70" start="0" length="0">
    <dxf/>
  </rfmt>
  <rfmt sheetId="1" sqref="A71" start="0" length="0">
    <dxf/>
  </rfmt>
  <rfmt sheetId="1" sqref="A72" start="0" length="0">
    <dxf/>
  </rfmt>
  <rfmt sheetId="1" sqref="A73" start="0" length="0">
    <dxf/>
  </rfmt>
  <rfmt sheetId="1" sqref="A74" start="0" length="0">
    <dxf/>
  </rfmt>
  <rfmt sheetId="1" sqref="A75" start="0" length="0">
    <dxf/>
  </rfmt>
  <rfmt sheetId="1" sqref="A76" start="0" length="0">
    <dxf/>
  </rfmt>
  <rfmt sheetId="1" sqref="A77" start="0" length="0">
    <dxf/>
  </rfmt>
  <rfmt sheetId="1" sqref="A78" start="0" length="0">
    <dxf/>
  </rfmt>
  <rfmt sheetId="1" sqref="A79" start="0" length="0">
    <dxf/>
  </rfmt>
  <rfmt sheetId="1" sqref="A80" start="0" length="0">
    <dxf/>
  </rfmt>
  <rfmt sheetId="1" sqref="A81" start="0" length="0">
    <dxf/>
  </rfmt>
  <rfmt sheetId="1" sqref="A82" start="0" length="0">
    <dxf/>
  </rfmt>
  <rfmt sheetId="1" sqref="A83" start="0" length="0">
    <dxf/>
  </rfmt>
  <rfmt sheetId="1" sqref="A84" start="0" length="0">
    <dxf/>
  </rfmt>
  <rfmt sheetId="1" sqref="A88" start="0" length="0">
    <dxf/>
  </rfmt>
  <rfmt sheetId="1" sqref="A89" start="0" length="0">
    <dxf/>
  </rfmt>
  <rfmt sheetId="1" sqref="A90" start="0" length="0">
    <dxf/>
  </rfmt>
  <rfmt sheetId="1" sqref="A91" start="0" length="0">
    <dxf/>
  </rfmt>
  <rfmt sheetId="1" sqref="A92" start="0" length="0">
    <dxf/>
  </rfmt>
  <rfmt sheetId="1" sqref="A93" start="0" length="0">
    <dxf/>
  </rfmt>
  <rfmt sheetId="1" sqref="A94" start="0" length="0">
    <dxf/>
  </rfmt>
  <rfmt sheetId="1" sqref="A95" start="0" length="0">
    <dxf/>
  </rfmt>
  <rfmt sheetId="1" sqref="A96" start="0" length="0">
    <dxf/>
  </rfmt>
  <rfmt sheetId="1" sqref="A97" start="0" length="0">
    <dxf/>
  </rfmt>
  <rfmt sheetId="1" sqref="A98" start="0" length="0">
    <dxf/>
  </rfmt>
  <rfmt sheetId="1" sqref="A99" start="0" length="0">
    <dxf/>
  </rfmt>
  <rfmt sheetId="1" sqref="A100" start="0" length="0">
    <dxf/>
  </rfmt>
  <rfmt sheetId="1" sqref="A103" start="0" length="0">
    <dxf>
      <fill>
        <patternFill patternType="none">
          <bgColor indexed="65"/>
        </patternFill>
      </fill>
    </dxf>
  </rfmt>
  <rfmt sheetId="1" sqref="A104" start="0" length="0">
    <dxf>
      <fill>
        <patternFill patternType="none">
          <bgColor indexed="65"/>
        </patternFill>
      </fill>
    </dxf>
  </rfmt>
  <rfmt sheetId="1" sqref="A105" start="0" length="0">
    <dxf>
      <fill>
        <patternFill patternType="none">
          <bgColor indexed="65"/>
        </patternFill>
      </fill>
    </dxf>
  </rfmt>
  <rfmt sheetId="1" sqref="A106" start="0" length="0">
    <dxf/>
  </rfmt>
  <rfmt sheetId="1" sqref="A107" start="0" length="0">
    <dxf/>
  </rfmt>
  <rfmt sheetId="1" sqref="A108" start="0" length="0">
    <dxf/>
  </rfmt>
  <rfmt sheetId="1" sqref="A109" start="0" length="0">
    <dxf/>
  </rfmt>
  <rfmt sheetId="1" sqref="A110" start="0" length="0">
    <dxf/>
  </rfmt>
  <rfmt sheetId="1" sqref="A111" start="0" length="0">
    <dxf/>
  </rfmt>
  <rfmt sheetId="1" sqref="A112" start="0" length="0">
    <dxf/>
  </rfmt>
  <rfmt sheetId="1" sqref="A113" start="0" length="0">
    <dxf/>
  </rfmt>
  <rfmt sheetId="1" sqref="A114" start="0" length="0">
    <dxf/>
  </rfmt>
  <rfmt sheetId="1" sqref="A115" start="0" length="0">
    <dxf/>
  </rfmt>
  <rfmt sheetId="1" sqref="A116" start="0" length="0">
    <dxf/>
  </rfmt>
  <rfmt sheetId="1" sqref="A117" start="0" length="0">
    <dxf/>
  </rfmt>
  <rfmt sheetId="1" sqref="A118" start="0" length="0">
    <dxf/>
  </rfmt>
  <rfmt sheetId="1" sqref="A119" start="0" length="0">
    <dxf/>
  </rfmt>
  <rfmt sheetId="1" sqref="A120" start="0" length="0">
    <dxf/>
  </rfmt>
  <rfmt sheetId="1" sqref="A121" start="0" length="0">
    <dxf/>
  </rfmt>
  <rfmt sheetId="1" sqref="A122" start="0" length="0">
    <dxf/>
  </rfmt>
  <rfmt sheetId="1" sqref="A123" start="0" length="0">
    <dxf/>
  </rfmt>
  <rfmt sheetId="1" sqref="A124" start="0" length="0">
    <dxf/>
  </rfmt>
  <rfmt sheetId="1" sqref="A125" start="0" length="0">
    <dxf/>
  </rfmt>
  <rfmt sheetId="1" sqref="A126" start="0" length="0">
    <dxf/>
  </rfmt>
  <rfmt sheetId="1" sqref="A127" start="0" length="0">
    <dxf/>
  </rfmt>
  <rfmt sheetId="1" sqref="A128" start="0" length="0">
    <dxf/>
  </rfmt>
  <rfmt sheetId="1" sqref="A129" start="0" length="0">
    <dxf/>
  </rfmt>
  <rfmt sheetId="1" sqref="A130" start="0" length="0">
    <dxf/>
  </rfmt>
  <rfmt sheetId="1" sqref="A131" start="0" length="0">
    <dxf/>
  </rfmt>
  <rfmt sheetId="1" sqref="A132" start="0" length="0">
    <dxf/>
  </rfmt>
  <rfmt sheetId="1" sqref="A136" start="0" length="0">
    <dxf/>
  </rfmt>
  <rfmt sheetId="1" sqref="A137" start="0" length="0">
    <dxf/>
  </rfmt>
  <rfmt sheetId="1" sqref="A138" start="0" length="0">
    <dxf/>
  </rfmt>
  <rfmt sheetId="1" sqref="A139" start="0" length="0">
    <dxf/>
  </rfmt>
  <rfmt sheetId="1" sqref="A140" start="0" length="0">
    <dxf/>
  </rfmt>
  <rfmt sheetId="1" sqref="A141" start="0" length="0">
    <dxf/>
  </rfmt>
  <rcc rId="4431" sId="1" odxf="1" dxf="1">
    <nc r="A142" t="inlineStr">
      <is>
        <t>120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32" sId="1" odxf="1" dxf="1">
    <oc r="A143" t="inlineStr">
      <is>
        <t>120</t>
      </is>
    </oc>
    <nc r="A143" t="inlineStr">
      <is>
        <t>121</t>
      </is>
    </nc>
    <odxf/>
    <ndxf/>
  </rcc>
  <rcc rId="4433" sId="1" odxf="1" dxf="1">
    <oc r="A144" t="inlineStr">
      <is>
        <t>121</t>
      </is>
    </oc>
    <nc r="A144" t="inlineStr">
      <is>
        <t>122</t>
      </is>
    </nc>
    <odxf/>
    <ndxf/>
  </rcc>
  <rcc rId="4434" sId="1" odxf="1" dxf="1">
    <oc r="A145" t="inlineStr">
      <is>
        <t>122</t>
      </is>
    </oc>
    <nc r="A145" t="inlineStr">
      <is>
        <t>123</t>
      </is>
    </nc>
    <odxf/>
    <ndxf/>
  </rcc>
  <rcc rId="4435" sId="1" odxf="1" dxf="1">
    <oc r="A146" t="inlineStr">
      <is>
        <t>123</t>
      </is>
    </oc>
    <nc r="A146" t="inlineStr">
      <is>
        <t>124</t>
      </is>
    </nc>
    <odxf/>
    <ndxf/>
  </rcc>
  <rcc rId="4436" sId="1" odxf="1" dxf="1">
    <oc r="A147" t="inlineStr">
      <is>
        <t>124</t>
      </is>
    </oc>
    <nc r="A147" t="inlineStr">
      <is>
        <t>125</t>
      </is>
    </nc>
    <odxf/>
    <ndxf/>
  </rcc>
  <rcc rId="4437" sId="1" odxf="1" dxf="1">
    <oc r="A148" t="inlineStr">
      <is>
        <t>125</t>
      </is>
    </oc>
    <nc r="A148" t="inlineStr">
      <is>
        <t>126</t>
      </is>
    </nc>
    <odxf/>
    <ndxf/>
  </rcc>
  <rcc rId="4438" sId="1" odxf="1" dxf="1">
    <nc r="A149" t="inlineStr">
      <is>
        <t>127</t>
      </is>
    </nc>
    <odxf>
      <font>
        <b/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</odxf>
    <ndxf>
      <font>
        <b val="0"/>
        <sz val="10"/>
        <color auto="1"/>
        <name val="Times New Roman"/>
        <family val="1"/>
        <charset val="204"/>
        <scheme val="none"/>
      </font>
      <fill>
        <patternFill patternType="none">
          <bgColor indexed="65"/>
        </patternFill>
      </fill>
    </ndxf>
  </rcc>
  <rcc rId="4439" sId="1" odxf="1" dxf="1">
    <oc r="A150" t="inlineStr">
      <is>
        <t>126</t>
      </is>
    </oc>
    <nc r="A150" t="inlineStr">
      <is>
        <t>128</t>
      </is>
    </nc>
    <odxf/>
    <ndxf/>
  </rcc>
  <rcc rId="4440" sId="1" odxf="1" dxf="1">
    <oc r="A151" t="inlineStr">
      <is>
        <t>127</t>
      </is>
    </oc>
    <nc r="A151" t="inlineStr">
      <is>
        <t>129</t>
      </is>
    </nc>
    <odxf/>
    <ndxf/>
  </rcc>
  <rcv guid="{4E6AA08E-860D-4192-989D-9B7384864008}" action="delete"/>
  <rdn rId="0" localSheetId="1" customView="1" name="Z_4E6AA08E_860D_4192_989D_9B7384864008_.wvu.FilterData" hidden="1" oldHidden="1">
    <formula>'Итог 2023-2025'!$A$8:$S$1937</formula>
    <oldFormula>'Итог 2023-2025'!$A$8:$S$1937</oldFormula>
  </rdn>
  <rdn rId="0" localSheetId="2" customView="1" name="Z_4E6AA08E_860D_4192_989D_9B7384864008_.wvu.FilterData" hidden="1" oldHidden="1">
    <formula>Примечание!$A$2:$G$191</formula>
    <oldFormula>Примечание!$A$2:$G$191</oldFormula>
  </rdn>
  <rcv guid="{4E6AA08E-860D-4192-989D-9B7384864008}" action="add"/>
</revisions>
</file>

<file path=xl/revisions/revisionLog1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43" sId="1" odxf="1" dxf="1">
    <oc r="A154" t="inlineStr">
      <is>
        <t>128</t>
      </is>
    </oc>
    <nc r="A154" t="inlineStr">
      <is>
        <t>130</t>
      </is>
    </nc>
    <ndxf>
      <fill>
        <patternFill patternType="none">
          <bgColor indexed="65"/>
        </patternFill>
      </fill>
    </ndxf>
  </rcc>
  <rcc rId="4444" sId="1" odxf="1" dxf="1">
    <oc r="A155" t="inlineStr">
      <is>
        <t>129</t>
      </is>
    </oc>
    <nc r="A155" t="inlineStr">
      <is>
        <t>131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45" sId="1" odxf="1" dxf="1">
    <oc r="A156" t="inlineStr">
      <is>
        <t>130</t>
      </is>
    </oc>
    <nc r="A156" t="inlineStr">
      <is>
        <t>132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46" sId="1" odxf="1" dxf="1">
    <oc r="A157" t="inlineStr">
      <is>
        <t>131</t>
      </is>
    </oc>
    <nc r="A157" t="inlineStr">
      <is>
        <t>133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47" sId="1" odxf="1" dxf="1">
    <oc r="A158" t="inlineStr">
      <is>
        <t>132</t>
      </is>
    </oc>
    <nc r="A158" t="inlineStr">
      <is>
        <t>134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48" sId="1" odxf="1" dxf="1">
    <oc r="A159" t="inlineStr">
      <is>
        <t>133</t>
      </is>
    </oc>
    <nc r="A159" t="inlineStr">
      <is>
        <t>135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49" sId="1" odxf="1" dxf="1">
    <oc r="A160" t="inlineStr">
      <is>
        <t>134</t>
      </is>
    </oc>
    <nc r="A160" t="inlineStr">
      <is>
        <t>136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50" sId="1" odxf="1" dxf="1">
    <oc r="A161" t="inlineStr">
      <is>
        <t>135</t>
      </is>
    </oc>
    <nc r="A161" t="inlineStr">
      <is>
        <t>137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51" sId="1" odxf="1" dxf="1">
    <oc r="A162" t="inlineStr">
      <is>
        <t>136</t>
      </is>
    </oc>
    <nc r="A162" t="inlineStr">
      <is>
        <t>138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52" sId="1" odxf="1" dxf="1">
    <oc r="A163" t="inlineStr">
      <is>
        <t>137</t>
      </is>
    </oc>
    <nc r="A163" t="inlineStr">
      <is>
        <t>139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53" sId="1" odxf="1" dxf="1">
    <oc r="A164" t="inlineStr">
      <is>
        <t>138</t>
      </is>
    </oc>
    <nc r="A164" t="inlineStr">
      <is>
        <t>140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54" sId="1" odxf="1" dxf="1">
    <oc r="A165" t="inlineStr">
      <is>
        <t>139</t>
      </is>
    </oc>
    <nc r="A165" t="inlineStr">
      <is>
        <t>141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55" sId="1" odxf="1" dxf="1">
    <oc r="A166" t="inlineStr">
      <is>
        <t>140</t>
      </is>
    </oc>
    <nc r="A166" t="inlineStr">
      <is>
        <t>142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56" sId="1" odxf="1" dxf="1">
    <oc r="A167" t="inlineStr">
      <is>
        <t>141</t>
      </is>
    </oc>
    <nc r="A167" t="inlineStr">
      <is>
        <t>143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57" sId="1" odxf="1" dxf="1">
    <oc r="A168" t="inlineStr">
      <is>
        <t>142</t>
      </is>
    </oc>
    <nc r="A168" t="inlineStr">
      <is>
        <t>144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58" sId="1" odxf="1" dxf="1">
    <oc r="A169" t="inlineStr">
      <is>
        <t>143</t>
      </is>
    </oc>
    <nc r="A169" t="inlineStr">
      <is>
        <t>145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59" sId="1" odxf="1" dxf="1">
    <oc r="A170" t="inlineStr">
      <is>
        <t>144</t>
      </is>
    </oc>
    <nc r="A170" t="inlineStr">
      <is>
        <t>146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60" sId="1" odxf="1" dxf="1">
    <oc r="A171" t="inlineStr">
      <is>
        <t>145</t>
      </is>
    </oc>
    <nc r="A171" t="inlineStr">
      <is>
        <t>147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61" sId="1" odxf="1" dxf="1">
    <oc r="A172" t="inlineStr">
      <is>
        <t>146</t>
      </is>
    </oc>
    <nc r="A172" t="inlineStr">
      <is>
        <t>148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62" sId="1" odxf="1" dxf="1">
    <oc r="A173" t="inlineStr">
      <is>
        <t>147</t>
      </is>
    </oc>
    <nc r="A173" t="inlineStr">
      <is>
        <t>149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63" sId="1" odxf="1" dxf="1">
    <oc r="A174" t="inlineStr">
      <is>
        <t>148</t>
      </is>
    </oc>
    <nc r="A174" t="inlineStr">
      <is>
        <t>150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64" sId="1" odxf="1" dxf="1">
    <oc r="A175" t="inlineStr">
      <is>
        <t>149</t>
      </is>
    </oc>
    <nc r="A175" t="inlineStr">
      <is>
        <t>151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65" sId="1" odxf="1" dxf="1">
    <oc r="A176" t="inlineStr">
      <is>
        <t>150</t>
      </is>
    </oc>
    <nc r="A176" t="inlineStr">
      <is>
        <t>152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66" sId="1" odxf="1" dxf="1">
    <oc r="A177" t="inlineStr">
      <is>
        <t>151</t>
      </is>
    </oc>
    <nc r="A177" t="inlineStr">
      <is>
        <t>153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67" sId="1" odxf="1" dxf="1">
    <oc r="A178" t="inlineStr">
      <is>
        <t>152</t>
      </is>
    </oc>
    <nc r="A178" t="inlineStr">
      <is>
        <t>154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68" sId="1" odxf="1" dxf="1">
    <oc r="A179" t="inlineStr">
      <is>
        <t>153</t>
      </is>
    </oc>
    <nc r="A179" t="inlineStr">
      <is>
        <t>155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69" sId="1" odxf="1" dxf="1">
    <oc r="A180" t="inlineStr">
      <is>
        <t>154</t>
      </is>
    </oc>
    <nc r="A180" t="inlineStr">
      <is>
        <t>156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70" sId="1" odxf="1" dxf="1">
    <oc r="A181" t="inlineStr">
      <is>
        <t>155</t>
      </is>
    </oc>
    <nc r="A181" t="inlineStr">
      <is>
        <t>157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71" sId="1" odxf="1" dxf="1">
    <oc r="A182" t="inlineStr">
      <is>
        <t>156</t>
      </is>
    </oc>
    <nc r="A182" t="inlineStr">
      <is>
        <t>158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72" sId="1" odxf="1" dxf="1">
    <oc r="A183" t="inlineStr">
      <is>
        <t>157</t>
      </is>
    </oc>
    <nc r="A183" t="inlineStr">
      <is>
        <t>159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73" sId="1" odxf="1" dxf="1">
    <oc r="A184" t="inlineStr">
      <is>
        <t>158</t>
      </is>
    </oc>
    <nc r="A184" t="inlineStr">
      <is>
        <t>160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74" sId="1" odxf="1" dxf="1">
    <oc r="A185" t="inlineStr">
      <is>
        <t>159</t>
      </is>
    </oc>
    <nc r="A185" t="inlineStr">
      <is>
        <t>161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75" sId="1" odxf="1" dxf="1">
    <oc r="A186" t="inlineStr">
      <is>
        <t>160</t>
      </is>
    </oc>
    <nc r="A186" t="inlineStr">
      <is>
        <t>162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76" sId="1" odxf="1" dxf="1">
    <oc r="A187" t="inlineStr">
      <is>
        <t>161</t>
      </is>
    </oc>
    <nc r="A187" t="inlineStr">
      <is>
        <t>163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77" sId="1" odxf="1" dxf="1">
    <oc r="A188" t="inlineStr">
      <is>
        <t>162</t>
      </is>
    </oc>
    <nc r="A188" t="inlineStr">
      <is>
        <t>164</t>
      </is>
    </nc>
    <odxf/>
    <ndxf/>
  </rcc>
  <rcc rId="4478" sId="1" odxf="1" dxf="1">
    <oc r="A189" t="inlineStr">
      <is>
        <t>163</t>
      </is>
    </oc>
    <nc r="A189" t="inlineStr">
      <is>
        <t>165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79" sId="1" odxf="1" dxf="1">
    <oc r="A190" t="inlineStr">
      <is>
        <t>164</t>
      </is>
    </oc>
    <nc r="A190" t="inlineStr">
      <is>
        <t>166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80" sId="1" odxf="1" dxf="1">
    <oc r="A191" t="inlineStr">
      <is>
        <t>165</t>
      </is>
    </oc>
    <nc r="A191" t="inlineStr">
      <is>
        <t>167</t>
      </is>
    </nc>
    <odxf/>
    <ndxf/>
  </rcc>
  <rcc rId="4481" sId="1" odxf="1" dxf="1">
    <oc r="A192" t="inlineStr">
      <is>
        <t>166</t>
      </is>
    </oc>
    <nc r="A192" t="inlineStr">
      <is>
        <t>168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82" sId="1" odxf="1" dxf="1">
    <oc r="A193" t="inlineStr">
      <is>
        <t>167</t>
      </is>
    </oc>
    <nc r="A193" t="inlineStr">
      <is>
        <t>169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83" sId="1" odxf="1" dxf="1">
    <oc r="A194" t="inlineStr">
      <is>
        <t>168</t>
      </is>
    </oc>
    <nc r="A194" t="inlineStr">
      <is>
        <t>170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84" sId="1" odxf="1" dxf="1">
    <oc r="A195" t="inlineStr">
      <is>
        <t>169</t>
      </is>
    </oc>
    <nc r="A195" t="inlineStr">
      <is>
        <t>171</t>
      </is>
    </nc>
    <odxf/>
    <ndxf/>
  </rcc>
  <rcc rId="4485" sId="1" odxf="1" dxf="1">
    <oc r="A196" t="inlineStr">
      <is>
        <t>170</t>
      </is>
    </oc>
    <nc r="A196" t="inlineStr">
      <is>
        <t>172</t>
      </is>
    </nc>
    <odxf/>
    <ndxf/>
  </rcc>
  <rcc rId="4486" sId="1" odxf="1" dxf="1">
    <oc r="A197" t="inlineStr">
      <is>
        <t>171</t>
      </is>
    </oc>
    <nc r="A197" t="inlineStr">
      <is>
        <t>173</t>
      </is>
    </nc>
    <odxf/>
    <ndxf/>
  </rcc>
  <rcc rId="4487" sId="1" odxf="1" dxf="1">
    <oc r="A198" t="inlineStr">
      <is>
        <t>172</t>
      </is>
    </oc>
    <nc r="A198" t="inlineStr">
      <is>
        <t>174</t>
      </is>
    </nc>
    <odxf/>
    <ndxf/>
  </rcc>
  <rcc rId="4488" sId="1" odxf="1" dxf="1">
    <oc r="A199" t="inlineStr">
      <is>
        <t>173</t>
      </is>
    </oc>
    <nc r="A199" t="inlineStr">
      <is>
        <t>175</t>
      </is>
    </nc>
    <odxf/>
    <ndxf/>
  </rcc>
  <rcc rId="4489" sId="1" odxf="1" dxf="1">
    <oc r="A200" t="inlineStr">
      <is>
        <t>174</t>
      </is>
    </oc>
    <nc r="A200" t="inlineStr">
      <is>
        <t>176</t>
      </is>
    </nc>
    <odxf/>
    <ndxf/>
  </rcc>
  <rcc rId="4490" sId="1" odxf="1" dxf="1">
    <oc r="A201" t="inlineStr">
      <is>
        <t>175</t>
      </is>
    </oc>
    <nc r="A201" t="inlineStr">
      <is>
        <t>177</t>
      </is>
    </nc>
    <odxf/>
    <ndxf/>
  </rcc>
  <rcc rId="4491" sId="1" odxf="1" dxf="1">
    <oc r="A202" t="inlineStr">
      <is>
        <t>176</t>
      </is>
    </oc>
    <nc r="A202" t="inlineStr">
      <is>
        <t>178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92" sId="1" odxf="1" dxf="1">
    <oc r="A203" t="inlineStr">
      <is>
        <t>177</t>
      </is>
    </oc>
    <nc r="A203" t="inlineStr">
      <is>
        <t>179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93" sId="1" odxf="1" dxf="1">
    <oc r="A204" t="inlineStr">
      <is>
        <t>178</t>
      </is>
    </oc>
    <nc r="A204" t="inlineStr">
      <is>
        <t>180</t>
      </is>
    </nc>
    <odxf/>
    <ndxf/>
  </rcc>
  <rcc rId="4494" sId="1" odxf="1" dxf="1">
    <oc r="A205" t="inlineStr">
      <is>
        <t>179</t>
      </is>
    </oc>
    <nc r="A205" t="inlineStr">
      <is>
        <t>181</t>
      </is>
    </nc>
    <odxf/>
    <ndxf/>
  </rcc>
  <rcc rId="4495" sId="1" odxf="1" dxf="1">
    <oc r="A206" t="inlineStr">
      <is>
        <t>180</t>
      </is>
    </oc>
    <nc r="A206" t="inlineStr">
      <is>
        <t>182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96" sId="1" odxf="1" dxf="1">
    <oc r="A207" t="inlineStr">
      <is>
        <t>181</t>
      </is>
    </oc>
    <nc r="A207" t="inlineStr">
      <is>
        <t>183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97" sId="1" odxf="1" dxf="1">
    <oc r="A208" t="inlineStr">
      <is>
        <t>182</t>
      </is>
    </oc>
    <nc r="A208" t="inlineStr">
      <is>
        <t>184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98" sId="1" odxf="1" dxf="1">
    <oc r="A209" t="inlineStr">
      <is>
        <t>183</t>
      </is>
    </oc>
    <nc r="A209" t="inlineStr">
      <is>
        <t>185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499" sId="1" odxf="1" dxf="1">
    <oc r="A210" t="inlineStr">
      <is>
        <t>184</t>
      </is>
    </oc>
    <nc r="A210" t="inlineStr">
      <is>
        <t>186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00" sId="1" odxf="1" dxf="1">
    <oc r="A211" t="inlineStr">
      <is>
        <t>185</t>
      </is>
    </oc>
    <nc r="A211" t="inlineStr">
      <is>
        <t>187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01" sId="1" odxf="1" dxf="1">
    <oc r="A212" t="inlineStr">
      <is>
        <t>186</t>
      </is>
    </oc>
    <nc r="A212" t="inlineStr">
      <is>
        <t>188</t>
      </is>
    </nc>
    <odxf/>
    <ndxf/>
  </rcc>
  <rcc rId="4502" sId="1" odxf="1" dxf="1">
    <oc r="A213" t="inlineStr">
      <is>
        <t>187</t>
      </is>
    </oc>
    <nc r="A213" t="inlineStr">
      <is>
        <t>189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03" sId="1" odxf="1" dxf="1">
    <oc r="A214" t="inlineStr">
      <is>
        <t>188</t>
      </is>
    </oc>
    <nc r="A214" t="inlineStr">
      <is>
        <t>190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04" sId="1" odxf="1" dxf="1">
    <oc r="A215" t="inlineStr">
      <is>
        <t>189</t>
      </is>
    </oc>
    <nc r="A215" t="inlineStr">
      <is>
        <t>191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05" sId="1" odxf="1" dxf="1">
    <oc r="A216" t="inlineStr">
      <is>
        <t>190</t>
      </is>
    </oc>
    <nc r="A216" t="inlineStr">
      <is>
        <t>192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06" sId="1" odxf="1" dxf="1">
    <oc r="A217" t="inlineStr">
      <is>
        <t>191</t>
      </is>
    </oc>
    <nc r="A217" t="inlineStr">
      <is>
        <t>193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07" sId="1" odxf="1" dxf="1">
    <oc r="A218" t="inlineStr">
      <is>
        <t>192</t>
      </is>
    </oc>
    <nc r="A218" t="inlineStr">
      <is>
        <t>194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08" sId="1" odxf="1" dxf="1">
    <oc r="A219" t="inlineStr">
      <is>
        <t>193</t>
      </is>
    </oc>
    <nc r="A219" t="inlineStr">
      <is>
        <t>195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09" sId="1" odxf="1" dxf="1">
    <oc r="A220" t="inlineStr">
      <is>
        <t>194</t>
      </is>
    </oc>
    <nc r="A220" t="inlineStr">
      <is>
        <t>196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10" sId="1" odxf="1" dxf="1">
    <oc r="A221" t="inlineStr">
      <is>
        <t>195</t>
      </is>
    </oc>
    <nc r="A221" t="inlineStr">
      <is>
        <t>197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11" sId="1" odxf="1" dxf="1">
    <oc r="A222" t="inlineStr">
      <is>
        <t>196</t>
      </is>
    </oc>
    <nc r="A222" t="inlineStr">
      <is>
        <t>198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12" sId="1" odxf="1" dxf="1">
    <oc r="A223" t="inlineStr">
      <is>
        <t>197</t>
      </is>
    </oc>
    <nc r="A223" t="inlineStr">
      <is>
        <t>199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13" sId="1" odxf="1" dxf="1">
    <oc r="A224" t="inlineStr">
      <is>
        <t>198</t>
      </is>
    </oc>
    <nc r="A224" t="inlineStr">
      <is>
        <t>200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14" sId="1" odxf="1" dxf="1">
    <oc r="A225" t="inlineStr">
      <is>
        <t>199</t>
      </is>
    </oc>
    <nc r="A225" t="inlineStr">
      <is>
        <t>201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15" sId="1" odxf="1" dxf="1">
    <oc r="A226" t="inlineStr">
      <is>
        <t>200</t>
      </is>
    </oc>
    <nc r="A226" t="inlineStr">
      <is>
        <t>202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16" sId="1" odxf="1" dxf="1">
    <oc r="A227" t="inlineStr">
      <is>
        <t>201</t>
      </is>
    </oc>
    <nc r="A227" t="inlineStr">
      <is>
        <t>203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17" sId="1" odxf="1" dxf="1">
    <oc r="A228" t="inlineStr">
      <is>
        <t>202</t>
      </is>
    </oc>
    <nc r="A228" t="inlineStr">
      <is>
        <t>204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18" sId="1" odxf="1" dxf="1">
    <oc r="A229" t="inlineStr">
      <is>
        <t>203</t>
      </is>
    </oc>
    <nc r="A229" t="inlineStr">
      <is>
        <t>205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19" sId="1" odxf="1" dxf="1">
    <oc r="A230" t="inlineStr">
      <is>
        <t>204</t>
      </is>
    </oc>
    <nc r="A230" t="inlineStr">
      <is>
        <t>206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20" sId="1" odxf="1" dxf="1">
    <oc r="A231" t="inlineStr">
      <is>
        <t>205</t>
      </is>
    </oc>
    <nc r="A231" t="inlineStr">
      <is>
        <t>207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21" sId="1" odxf="1" dxf="1">
    <oc r="A232" t="inlineStr">
      <is>
        <t>206</t>
      </is>
    </oc>
    <nc r="A232" t="inlineStr">
      <is>
        <t>208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22" sId="1" odxf="1" dxf="1">
    <oc r="A233" t="inlineStr">
      <is>
        <t>207</t>
      </is>
    </oc>
    <nc r="A233" t="inlineStr">
      <is>
        <t>209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23" sId="1" odxf="1" dxf="1">
    <oc r="A234" t="inlineStr">
      <is>
        <t>208</t>
      </is>
    </oc>
    <nc r="A234" t="inlineStr">
      <is>
        <t>210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24" sId="1" odxf="1" dxf="1">
    <oc r="A235" t="inlineStr">
      <is>
        <t>209</t>
      </is>
    </oc>
    <nc r="A235" t="inlineStr">
      <is>
        <t>211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25" sId="1" odxf="1" dxf="1">
    <oc r="A236" t="inlineStr">
      <is>
        <t>210</t>
      </is>
    </oc>
    <nc r="A236" t="inlineStr">
      <is>
        <t>212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26" sId="1" odxf="1" dxf="1">
    <oc r="A237" t="inlineStr">
      <is>
        <t>211</t>
      </is>
    </oc>
    <nc r="A237" t="inlineStr">
      <is>
        <t>213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27" sId="1" odxf="1" dxf="1">
    <oc r="A238" t="inlineStr">
      <is>
        <t>212</t>
      </is>
    </oc>
    <nc r="A238" t="inlineStr">
      <is>
        <t>214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28" sId="1" odxf="1" dxf="1">
    <oc r="A239" t="inlineStr">
      <is>
        <t>213</t>
      </is>
    </oc>
    <nc r="A239" t="inlineStr">
      <is>
        <t>215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29" sId="1" odxf="1" dxf="1">
    <oc r="A240" t="inlineStr">
      <is>
        <t>214</t>
      </is>
    </oc>
    <nc r="A240" t="inlineStr">
      <is>
        <t>216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30" sId="1" odxf="1" dxf="1">
    <oc r="A241" t="inlineStr">
      <is>
        <t>215</t>
      </is>
    </oc>
    <nc r="A241" t="inlineStr">
      <is>
        <t>217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31" sId="1" odxf="1" dxf="1">
    <oc r="A242" t="inlineStr">
      <is>
        <t>216</t>
      </is>
    </oc>
    <nc r="A242" t="inlineStr">
      <is>
        <t>218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32" sId="1" odxf="1" dxf="1">
    <oc r="A243" t="inlineStr">
      <is>
        <t>217</t>
      </is>
    </oc>
    <nc r="A243" t="inlineStr">
      <is>
        <t>219</t>
      </is>
    </nc>
    <odxf/>
    <ndxf/>
  </rcc>
  <rcc rId="4533" sId="1" odxf="1" dxf="1">
    <oc r="A244" t="inlineStr">
      <is>
        <t>218</t>
      </is>
    </oc>
    <nc r="A244" t="inlineStr">
      <is>
        <t>220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34" sId="1" odxf="1" dxf="1">
    <oc r="A245" t="inlineStr">
      <is>
        <t>219</t>
      </is>
    </oc>
    <nc r="A245" t="inlineStr">
      <is>
        <t>221</t>
      </is>
    </nc>
    <odxf/>
    <ndxf/>
  </rcc>
  <rcc rId="4535" sId="1" odxf="1" dxf="1">
    <oc r="A246" t="inlineStr">
      <is>
        <t>220</t>
      </is>
    </oc>
    <nc r="A246" t="inlineStr">
      <is>
        <t>222</t>
      </is>
    </nc>
    <odxf/>
    <ndxf/>
  </rcc>
  <rcc rId="4536" sId="1" odxf="1" dxf="1">
    <oc r="A247" t="inlineStr">
      <is>
        <t>221</t>
      </is>
    </oc>
    <nc r="A247" t="inlineStr">
      <is>
        <t>223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37" sId="1" odxf="1" dxf="1">
    <oc r="A248" t="inlineStr">
      <is>
        <t>222</t>
      </is>
    </oc>
    <nc r="A248" t="inlineStr">
      <is>
        <t>224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38" sId="1" odxf="1" dxf="1">
    <oc r="A249" t="inlineStr">
      <is>
        <t>223</t>
      </is>
    </oc>
    <nc r="A249" t="inlineStr">
      <is>
        <t>225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39" sId="1" odxf="1" dxf="1">
    <oc r="A250" t="inlineStr">
      <is>
        <t>224</t>
      </is>
    </oc>
    <nc r="A250" t="inlineStr">
      <is>
        <t>226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40" sId="1" odxf="1" dxf="1">
    <oc r="A251" t="inlineStr">
      <is>
        <t>225</t>
      </is>
    </oc>
    <nc r="A251" t="inlineStr">
      <is>
        <t>227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41" sId="1" odxf="1" dxf="1">
    <oc r="A252" t="inlineStr">
      <is>
        <t>226</t>
      </is>
    </oc>
    <nc r="A252" t="inlineStr">
      <is>
        <t>228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42" sId="1" odxf="1" dxf="1">
    <oc r="A253" t="inlineStr">
      <is>
        <t>227</t>
      </is>
    </oc>
    <nc r="A253" t="inlineStr">
      <is>
        <t>229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43" sId="1" odxf="1" dxf="1">
    <oc r="A254" t="inlineStr">
      <is>
        <t>228</t>
      </is>
    </oc>
    <nc r="A254" t="inlineStr">
      <is>
        <t>230</t>
      </is>
    </nc>
    <odxf/>
    <ndxf/>
  </rcc>
  <rcc rId="4544" sId="1" odxf="1" dxf="1">
    <oc r="A255" t="inlineStr">
      <is>
        <t>229</t>
      </is>
    </oc>
    <nc r="A255" t="inlineStr">
      <is>
        <t>231</t>
      </is>
    </nc>
    <odxf/>
    <ndxf/>
  </rcc>
  <rcc rId="4545" sId="1" odxf="1" dxf="1">
    <oc r="A256" t="inlineStr">
      <is>
        <t>230</t>
      </is>
    </oc>
    <nc r="A256" t="inlineStr">
      <is>
        <t>232</t>
      </is>
    </nc>
    <odxf/>
    <ndxf/>
  </rcc>
  <rcc rId="4546" sId="1" odxf="1" dxf="1">
    <oc r="A257" t="inlineStr">
      <is>
        <t>231</t>
      </is>
    </oc>
    <nc r="A257" t="inlineStr">
      <is>
        <t>233</t>
      </is>
    </nc>
    <odxf/>
    <ndxf/>
  </rcc>
  <rcc rId="4547" sId="1" odxf="1" dxf="1">
    <oc r="A258" t="inlineStr">
      <is>
        <t>232</t>
      </is>
    </oc>
    <nc r="A258" t="inlineStr">
      <is>
        <t>234</t>
      </is>
    </nc>
    <odxf/>
    <ndxf/>
  </rcc>
  <rcc rId="4548" sId="1" odxf="1" dxf="1">
    <oc r="A259" t="inlineStr">
      <is>
        <t>233</t>
      </is>
    </oc>
    <nc r="A259" t="inlineStr">
      <is>
        <t>235</t>
      </is>
    </nc>
    <odxf/>
    <ndxf/>
  </rcc>
  <rcc rId="4549" sId="1" odxf="1" dxf="1">
    <oc r="A260" t="inlineStr">
      <is>
        <t>234</t>
      </is>
    </oc>
    <nc r="A260" t="inlineStr">
      <is>
        <t>236</t>
      </is>
    </nc>
    <odxf/>
    <ndxf/>
  </rcc>
  <rcc rId="4550" sId="1" odxf="1" dxf="1">
    <oc r="A261" t="inlineStr">
      <is>
        <t>235</t>
      </is>
    </oc>
    <nc r="A261" t="inlineStr">
      <is>
        <t>237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51" sId="1" odxf="1" dxf="1">
    <oc r="A262" t="inlineStr">
      <is>
        <t>236</t>
      </is>
    </oc>
    <nc r="A262" t="inlineStr">
      <is>
        <t>238</t>
      </is>
    </nc>
    <odxf/>
    <ndxf/>
  </rcc>
  <rcc rId="4552" sId="1" odxf="1" dxf="1">
    <oc r="A263" t="inlineStr">
      <is>
        <t>237</t>
      </is>
    </oc>
    <nc r="A263" t="inlineStr">
      <is>
        <t>239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53" sId="1" odxf="1" dxf="1">
    <oc r="A264" t="inlineStr">
      <is>
        <t>238</t>
      </is>
    </oc>
    <nc r="A264" t="inlineStr">
      <is>
        <t>240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554" sId="1" odxf="1" dxf="1">
    <oc r="A265" t="inlineStr">
      <is>
        <t>239</t>
      </is>
    </oc>
    <nc r="A265" t="inlineStr">
      <is>
        <t>241</t>
      </is>
    </nc>
    <odxf/>
    <ndxf/>
  </rcc>
  <rcc rId="4555" sId="1" numFmtId="4">
    <oc r="E178">
      <v>662564.43240000005</v>
    </oc>
    <nc r="E178">
      <v>662564.43000000005</v>
    </nc>
  </rcc>
  <rcc rId="4556" sId="1" numFmtId="4">
    <oc r="E194">
      <v>90629.821199999991</v>
    </oc>
    <nc r="E194">
      <v>90629.82</v>
    </nc>
  </rcc>
  <rcc rId="4557" sId="1" numFmtId="4">
    <oc r="E162">
      <v>852826.16879999998</v>
    </oc>
    <nc r="E162">
      <v>852826.17</v>
    </nc>
  </rcc>
  <rcc rId="4558" sId="1" numFmtId="4">
    <oc r="E155">
      <v>193091.068</v>
    </oc>
    <nc r="E155">
      <v>193091.07</v>
    </nc>
  </rcc>
</revisions>
</file>

<file path=xl/revisions/revisionLog1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59" sId="1">
    <oc r="A268" t="inlineStr">
      <is>
        <t>241</t>
      </is>
    </oc>
    <nc r="A268" t="inlineStr">
      <is>
        <t>242</t>
      </is>
    </nc>
  </rcc>
  <rcc rId="4560" sId="1" odxf="1" dxf="1">
    <oc r="A269" t="inlineStr">
      <is>
        <t>242</t>
      </is>
    </oc>
    <nc r="A269" t="inlineStr">
      <is>
        <t>243</t>
      </is>
    </nc>
    <odxf/>
    <ndxf/>
  </rcc>
  <rcc rId="4561" sId="1" odxf="1" dxf="1">
    <oc r="A270" t="inlineStr">
      <is>
        <t>243</t>
      </is>
    </oc>
    <nc r="A270" t="inlineStr">
      <is>
        <t>244</t>
      </is>
    </nc>
    <odxf/>
    <ndxf/>
  </rcc>
  <rcc rId="4562" sId="1" odxf="1" dxf="1">
    <oc r="A271" t="inlineStr">
      <is>
        <t>244</t>
      </is>
    </oc>
    <nc r="A271" t="inlineStr">
      <is>
        <t>245</t>
      </is>
    </nc>
    <odxf/>
    <ndxf/>
  </rcc>
  <rcc rId="4563" sId="1" odxf="1" dxf="1">
    <oc r="A272" t="inlineStr">
      <is>
        <t>245</t>
      </is>
    </oc>
    <nc r="A272" t="inlineStr">
      <is>
        <t>246</t>
      </is>
    </nc>
    <odxf/>
    <ndxf/>
  </rcc>
  <rcc rId="4564" sId="1" odxf="1" dxf="1">
    <oc r="A273" t="inlineStr">
      <is>
        <t>246</t>
      </is>
    </oc>
    <nc r="A273" t="inlineStr">
      <is>
        <t>247</t>
      </is>
    </nc>
    <odxf/>
    <ndxf/>
  </rcc>
  <rcc rId="4565" sId="1" odxf="1" dxf="1">
    <oc r="A274" t="inlineStr">
      <is>
        <t>247</t>
      </is>
    </oc>
    <nc r="A274" t="inlineStr">
      <is>
        <t>248</t>
      </is>
    </nc>
    <odxf/>
    <ndxf/>
  </rcc>
  <rcc rId="4566" sId="1" odxf="1" dxf="1">
    <oc r="A275" t="inlineStr">
      <is>
        <t>248</t>
      </is>
    </oc>
    <nc r="A275" t="inlineStr">
      <is>
        <t>249</t>
      </is>
    </nc>
    <odxf/>
    <ndxf/>
  </rcc>
  <rcc rId="4567" sId="1" odxf="1" dxf="1">
    <oc r="A276" t="inlineStr">
      <is>
        <t>249</t>
      </is>
    </oc>
    <nc r="A276" t="inlineStr">
      <is>
        <t>250</t>
      </is>
    </nc>
    <odxf/>
    <ndxf/>
  </rcc>
  <rcc rId="4568" sId="1" odxf="1" dxf="1">
    <oc r="A277" t="inlineStr">
      <is>
        <t>250</t>
      </is>
    </oc>
    <nc r="A277" t="inlineStr">
      <is>
        <t>251</t>
      </is>
    </nc>
    <odxf/>
    <ndxf/>
  </rcc>
  <rcc rId="4569" sId="1" odxf="1" dxf="1">
    <oc r="A278" t="inlineStr">
      <is>
        <t>251</t>
      </is>
    </oc>
    <nc r="A278" t="inlineStr">
      <is>
        <t>252</t>
      </is>
    </nc>
    <odxf/>
    <ndxf/>
  </rcc>
  <rcc rId="4570" sId="1" odxf="1" dxf="1">
    <oc r="A279" t="inlineStr">
      <is>
        <t>252</t>
      </is>
    </oc>
    <nc r="A279" t="inlineStr">
      <is>
        <t>253</t>
      </is>
    </nc>
    <odxf/>
    <ndxf/>
  </rcc>
  <rcc rId="4571" sId="1" odxf="1" dxf="1">
    <oc r="A280" t="inlineStr">
      <is>
        <t>253</t>
      </is>
    </oc>
    <nc r="A280" t="inlineStr">
      <is>
        <t>254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2" sId="1" odxf="1" dxf="1">
    <oc r="A281" t="inlineStr">
      <is>
        <t>254</t>
      </is>
    </oc>
    <nc r="A281" t="inlineStr">
      <is>
        <t>255</t>
      </is>
    </nc>
    <odxf/>
    <ndxf/>
  </rcc>
  <rcc rId="4573" sId="1" odxf="1" dxf="1">
    <oc r="A282" t="inlineStr">
      <is>
        <t>255</t>
      </is>
    </oc>
    <nc r="A282" t="inlineStr">
      <is>
        <t>256</t>
      </is>
    </nc>
    <odxf/>
    <ndxf/>
  </rcc>
  <rcc rId="4574" sId="1" odxf="1" dxf="1">
    <oc r="A283" t="inlineStr">
      <is>
        <t>256</t>
      </is>
    </oc>
    <nc r="A283" t="inlineStr">
      <is>
        <t>257</t>
      </is>
    </nc>
    <odxf/>
    <ndxf/>
  </rcc>
  <rcc rId="4575" sId="1" odxf="1" dxf="1">
    <oc r="A284" t="inlineStr">
      <is>
        <t>257</t>
      </is>
    </oc>
    <nc r="A284" t="inlineStr">
      <is>
        <t>258</t>
      </is>
    </nc>
    <odxf/>
    <ndxf/>
  </rcc>
  <rcc rId="4576" sId="1" odxf="1" dxf="1">
    <oc r="A285" t="inlineStr">
      <is>
        <t>258</t>
      </is>
    </oc>
    <nc r="A285" t="inlineStr">
      <is>
        <t>259</t>
      </is>
    </nc>
    <odxf/>
    <ndxf/>
  </rcc>
  <rcc rId="4577" sId="1" odxf="1" dxf="1">
    <oc r="A286" t="inlineStr">
      <is>
        <t>259</t>
      </is>
    </oc>
    <nc r="A286" t="inlineStr">
      <is>
        <t>260</t>
      </is>
    </nc>
    <odxf/>
    <ndxf/>
  </rcc>
  <rcc rId="4578" sId="1" odxf="1" dxf="1">
    <oc r="A287" t="inlineStr">
      <is>
        <t>260</t>
      </is>
    </oc>
    <nc r="A287" t="inlineStr">
      <is>
        <t>261</t>
      </is>
    </nc>
    <odxf/>
    <ndxf/>
  </rcc>
  <rcc rId="4579" sId="1" odxf="1" dxf="1">
    <oc r="A288" t="inlineStr">
      <is>
        <t>261</t>
      </is>
    </oc>
    <nc r="A288" t="inlineStr">
      <is>
        <t>262</t>
      </is>
    </nc>
    <odxf/>
    <ndxf/>
  </rcc>
  <rcc rId="4580" sId="1" odxf="1" dxf="1">
    <oc r="A289" t="inlineStr">
      <is>
        <t>262</t>
      </is>
    </oc>
    <nc r="A289" t="inlineStr">
      <is>
        <t>263</t>
      </is>
    </nc>
    <odxf/>
    <ndxf/>
  </rcc>
  <rcc rId="4581" sId="1" odxf="1" dxf="1">
    <oc r="A290" t="inlineStr">
      <is>
        <t>263</t>
      </is>
    </oc>
    <nc r="A290" t="inlineStr">
      <is>
        <t>264</t>
      </is>
    </nc>
    <odxf/>
    <ndxf/>
  </rcc>
  <rcc rId="4582" sId="1" odxf="1" dxf="1">
    <oc r="A291" t="inlineStr">
      <is>
        <t>264</t>
      </is>
    </oc>
    <nc r="A291" t="inlineStr">
      <is>
        <t>265</t>
      </is>
    </nc>
    <odxf/>
    <ndxf/>
  </rcc>
  <rcc rId="4583" sId="1" odxf="1" dxf="1">
    <oc r="A292" t="inlineStr">
      <is>
        <t>265</t>
      </is>
    </oc>
    <nc r="A292" t="inlineStr">
      <is>
        <t>266</t>
      </is>
    </nc>
    <odxf/>
    <ndxf/>
  </rcc>
  <rcc rId="4584" sId="1" odxf="1" dxf="1">
    <oc r="A293" t="inlineStr">
      <is>
        <t>266</t>
      </is>
    </oc>
    <nc r="A293" t="inlineStr">
      <is>
        <t>267</t>
      </is>
    </nc>
    <odxf/>
    <ndxf/>
  </rcc>
  <rcc rId="4585" sId="1" odxf="1" dxf="1">
    <oc r="A294" t="inlineStr">
      <is>
        <t>267</t>
      </is>
    </oc>
    <nc r="A294" t="inlineStr">
      <is>
        <t>268</t>
      </is>
    </nc>
    <odxf/>
    <ndxf/>
  </rcc>
  <rcc rId="4586" sId="1" odxf="1" dxf="1">
    <oc r="A295" t="inlineStr">
      <is>
        <t>268</t>
      </is>
    </oc>
    <nc r="A295" t="inlineStr">
      <is>
        <t>269</t>
      </is>
    </nc>
    <odxf/>
    <ndxf/>
  </rcc>
  <rcc rId="4587" sId="1" odxf="1" dxf="1">
    <oc r="A296" t="inlineStr">
      <is>
        <t>269</t>
      </is>
    </oc>
    <nc r="A296" t="inlineStr">
      <is>
        <t>270</t>
      </is>
    </nc>
    <odxf/>
    <ndxf/>
  </rcc>
  <rcc rId="4588" sId="1" odxf="1" dxf="1">
    <oc r="A297" t="inlineStr">
      <is>
        <t>270</t>
      </is>
    </oc>
    <nc r="A297" t="inlineStr">
      <is>
        <t>271</t>
      </is>
    </nc>
    <odxf/>
    <ndxf/>
  </rcc>
  <rcc rId="4589" sId="1" odxf="1" dxf="1">
    <oc r="A298" t="inlineStr">
      <is>
        <t>271</t>
      </is>
    </oc>
    <nc r="A298" t="inlineStr">
      <is>
        <t>272</t>
      </is>
    </nc>
    <odxf/>
    <ndxf/>
  </rcc>
  <rcc rId="4590" sId="1">
    <oc r="A301" t="inlineStr">
      <is>
        <t>270</t>
      </is>
    </oc>
    <nc r="A301" t="inlineStr">
      <is>
        <t>273</t>
      </is>
    </nc>
  </rcc>
  <rcc rId="4591" sId="1" odxf="1" dxf="1">
    <oc r="A302" t="inlineStr">
      <is>
        <t>271</t>
      </is>
    </oc>
    <nc r="A302" t="inlineStr">
      <is>
        <t>274</t>
      </is>
    </nc>
    <odxf/>
    <ndxf/>
  </rcc>
  <rcc rId="4592" sId="1" odxf="1" dxf="1">
    <oc r="A303" t="inlineStr">
      <is>
        <t>272</t>
      </is>
    </oc>
    <nc r="A303" t="inlineStr">
      <is>
        <t>275</t>
      </is>
    </nc>
    <odxf/>
    <ndxf/>
  </rcc>
  <rcc rId="4593" sId="1" odxf="1" dxf="1">
    <oc r="A304" t="inlineStr">
      <is>
        <t>273</t>
      </is>
    </oc>
    <nc r="A304" t="inlineStr">
      <is>
        <t>276</t>
      </is>
    </nc>
    <odxf/>
    <ndxf/>
  </rcc>
  <rcc rId="4594" sId="1" odxf="1" dxf="1">
    <oc r="A305" t="inlineStr">
      <is>
        <t>274</t>
      </is>
    </oc>
    <nc r="A305" t="inlineStr">
      <is>
        <t>277</t>
      </is>
    </nc>
    <odxf/>
    <ndxf/>
  </rcc>
  <rcc rId="4595" sId="1" odxf="1" dxf="1">
    <oc r="A306" t="inlineStr">
      <is>
        <t>275</t>
      </is>
    </oc>
    <nc r="A306" t="inlineStr">
      <is>
        <t>278</t>
      </is>
    </nc>
    <odxf/>
    <ndxf/>
  </rcc>
  <rcc rId="4596" sId="1" odxf="1" dxf="1">
    <oc r="A307" t="inlineStr">
      <is>
        <t>276</t>
      </is>
    </oc>
    <nc r="A307" t="inlineStr">
      <is>
        <t>279</t>
      </is>
    </nc>
    <odxf/>
    <ndxf/>
  </rcc>
  <rcc rId="4597" sId="1" odxf="1" dxf="1">
    <oc r="A308" t="inlineStr">
      <is>
        <t>277</t>
      </is>
    </oc>
    <nc r="A308" t="inlineStr">
      <is>
        <t>280</t>
      </is>
    </nc>
    <odxf/>
    <ndxf/>
  </rcc>
  <rcc rId="4598" sId="1" odxf="1" dxf="1">
    <oc r="A309" t="inlineStr">
      <is>
        <t>278</t>
      </is>
    </oc>
    <nc r="A309" t="inlineStr">
      <is>
        <t>281</t>
      </is>
    </nc>
    <odxf/>
    <ndxf/>
  </rcc>
  <rcc rId="4599" sId="1" odxf="1" dxf="1">
    <oc r="A310" t="inlineStr">
      <is>
        <t>279</t>
      </is>
    </oc>
    <nc r="A310" t="inlineStr">
      <is>
        <t>282</t>
      </is>
    </nc>
    <odxf/>
    <ndxf/>
  </rcc>
  <rcc rId="4600" sId="1" odxf="1" dxf="1">
    <oc r="A311" t="inlineStr">
      <is>
        <t>280</t>
      </is>
    </oc>
    <nc r="A311" t="inlineStr">
      <is>
        <t>283</t>
      </is>
    </nc>
    <odxf/>
    <ndxf/>
  </rcc>
  <rcc rId="4601" sId="1" odxf="1" dxf="1">
    <oc r="A312" t="inlineStr">
      <is>
        <t>281</t>
      </is>
    </oc>
    <nc r="A312" t="inlineStr">
      <is>
        <t>284</t>
      </is>
    </nc>
    <odxf/>
    <ndxf/>
  </rcc>
  <rcc rId="4602" sId="1" odxf="1" dxf="1" numFmtId="30">
    <oc r="A313">
      <v>161</v>
    </oc>
    <nc r="A313" t="inlineStr">
      <is>
        <t>285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03" sId="1" odxf="1" dxf="1">
    <oc r="A314" t="inlineStr">
      <is>
        <t>282</t>
      </is>
    </oc>
    <nc r="A314" t="inlineStr">
      <is>
        <t>286</t>
      </is>
    </nc>
    <odxf/>
    <ndxf/>
  </rcc>
  <rcc rId="4604" sId="1" odxf="1" dxf="1">
    <oc r="A315" t="inlineStr">
      <is>
        <t>283</t>
      </is>
    </oc>
    <nc r="A315" t="inlineStr">
      <is>
        <t>287</t>
      </is>
    </nc>
    <odxf/>
    <ndxf/>
  </rcc>
  <rcc rId="4605" sId="1" odxf="1" dxf="1">
    <oc r="A316" t="inlineStr">
      <is>
        <t>284</t>
      </is>
    </oc>
    <nc r="A316" t="inlineStr">
      <is>
        <t>288</t>
      </is>
    </nc>
    <odxf/>
    <ndxf/>
  </rcc>
  <rcc rId="4606" sId="1" odxf="1" dxf="1">
    <oc r="A317" t="inlineStr">
      <is>
        <t>285</t>
      </is>
    </oc>
    <nc r="A317" t="inlineStr">
      <is>
        <t>289</t>
      </is>
    </nc>
    <odxf/>
    <ndxf/>
  </rcc>
  <rcc rId="4607" sId="1" odxf="1" dxf="1">
    <oc r="A318" t="inlineStr">
      <is>
        <t>286</t>
      </is>
    </oc>
    <nc r="A318" t="inlineStr">
      <is>
        <t>290</t>
      </is>
    </nc>
    <odxf/>
    <ndxf/>
  </rcc>
  <rcc rId="4608" sId="1" odxf="1" dxf="1">
    <oc r="A319" t="inlineStr">
      <is>
        <t>287</t>
      </is>
    </oc>
    <nc r="A319" t="inlineStr">
      <is>
        <t>291</t>
      </is>
    </nc>
    <odxf/>
    <ndxf/>
  </rcc>
  <rcc rId="4609" sId="1" odxf="1" dxf="1">
    <oc r="A320" t="inlineStr">
      <is>
        <t>288</t>
      </is>
    </oc>
    <nc r="A320" t="inlineStr">
      <is>
        <t>292</t>
      </is>
    </nc>
    <odxf/>
    <ndxf/>
  </rcc>
  <rcc rId="4610" sId="1" odxf="1" dxf="1">
    <oc r="A321" t="inlineStr">
      <is>
        <t>289</t>
      </is>
    </oc>
    <nc r="A321" t="inlineStr">
      <is>
        <t>293</t>
      </is>
    </nc>
    <odxf/>
    <ndxf/>
  </rcc>
  <rcc rId="4611" sId="1" odxf="1" dxf="1">
    <oc r="A322" t="inlineStr">
      <is>
        <t>290</t>
      </is>
    </oc>
    <nc r="A322" t="inlineStr">
      <is>
        <t>294</t>
      </is>
    </nc>
    <odxf/>
    <ndxf/>
  </rcc>
  <rcc rId="4612" sId="1" odxf="1" dxf="1">
    <oc r="A323" t="inlineStr">
      <is>
        <t>291</t>
      </is>
    </oc>
    <nc r="A323" t="inlineStr">
      <is>
        <t>295</t>
      </is>
    </nc>
    <odxf/>
    <ndxf/>
  </rcc>
  <rcc rId="4613" sId="1" odxf="1" dxf="1">
    <oc r="A324" t="inlineStr">
      <is>
        <t>292</t>
      </is>
    </oc>
    <nc r="A324" t="inlineStr">
      <is>
        <t>296</t>
      </is>
    </nc>
    <odxf/>
    <ndxf/>
  </rcc>
  <rcc rId="4614" sId="1" odxf="1" dxf="1">
    <oc r="A325" t="inlineStr">
      <is>
        <t>293</t>
      </is>
    </oc>
    <nc r="A325" t="inlineStr">
      <is>
        <t>297</t>
      </is>
    </nc>
    <odxf/>
    <ndxf/>
  </rcc>
  <rcc rId="4615" sId="1" odxf="1" dxf="1">
    <oc r="A326" t="inlineStr">
      <is>
        <t>294</t>
      </is>
    </oc>
    <nc r="A326" t="inlineStr">
      <is>
        <t>298</t>
      </is>
    </nc>
    <odxf/>
    <ndxf/>
  </rcc>
  <rcc rId="4616" sId="1" odxf="1" dxf="1">
    <oc r="A327" t="inlineStr">
      <is>
        <t>295</t>
      </is>
    </oc>
    <nc r="A327" t="inlineStr">
      <is>
        <t>299</t>
      </is>
    </nc>
    <odxf/>
    <ndxf/>
  </rcc>
  <rcc rId="4617" sId="1" odxf="1" dxf="1">
    <oc r="A328" t="inlineStr">
      <is>
        <t>297</t>
      </is>
    </oc>
    <nc r="A328" t="inlineStr">
      <is>
        <t>300</t>
      </is>
    </nc>
    <odxf/>
    <ndxf/>
  </rcc>
  <rcc rId="4618" sId="1" odxf="1" dxf="1">
    <oc r="A329" t="inlineStr">
      <is>
        <t>298</t>
      </is>
    </oc>
    <nc r="A329" t="inlineStr">
      <is>
        <t>301</t>
      </is>
    </nc>
    <odxf/>
    <ndxf/>
  </rcc>
  <rcc rId="4619" sId="1" odxf="1" dxf="1">
    <oc r="A330" t="inlineStr">
      <is>
        <t>299</t>
      </is>
    </oc>
    <nc r="A330" t="inlineStr">
      <is>
        <t>302</t>
      </is>
    </nc>
    <odxf/>
    <ndxf/>
  </rcc>
  <rcc rId="4620" sId="1" odxf="1" dxf="1">
    <oc r="A331" t="inlineStr">
      <is>
        <t>300</t>
      </is>
    </oc>
    <nc r="A331" t="inlineStr">
      <is>
        <t>303</t>
      </is>
    </nc>
    <odxf/>
    <ndxf/>
  </rcc>
  <rcc rId="4621" sId="1" odxf="1" dxf="1">
    <oc r="A332" t="inlineStr">
      <is>
        <t>301</t>
      </is>
    </oc>
    <nc r="A332" t="inlineStr">
      <is>
        <t>304</t>
      </is>
    </nc>
    <odxf/>
    <ndxf/>
  </rcc>
  <rcc rId="4622" sId="1" odxf="1" dxf="1">
    <oc r="A333" t="inlineStr">
      <is>
        <t>302</t>
      </is>
    </oc>
    <nc r="A333" t="inlineStr">
      <is>
        <t>305</t>
      </is>
    </nc>
    <odxf/>
    <ndxf/>
  </rcc>
  <rcc rId="4623" sId="1" odxf="1" dxf="1">
    <oc r="A334" t="inlineStr">
      <is>
        <t>303</t>
      </is>
    </oc>
    <nc r="A334" t="inlineStr">
      <is>
        <t>306</t>
      </is>
    </nc>
    <odxf/>
    <ndxf/>
  </rcc>
  <rcc rId="4624" sId="1" odxf="1" dxf="1">
    <oc r="A335" t="inlineStr">
      <is>
        <t>304</t>
      </is>
    </oc>
    <nc r="A335" t="inlineStr">
      <is>
        <t>307</t>
      </is>
    </nc>
    <odxf/>
    <ndxf/>
  </rcc>
  <rcc rId="4625" sId="1" odxf="1" dxf="1">
    <oc r="A336" t="inlineStr">
      <is>
        <t>305</t>
      </is>
    </oc>
    <nc r="A336" t="inlineStr">
      <is>
        <t>308</t>
      </is>
    </nc>
    <odxf/>
    <ndxf/>
  </rcc>
  <rcc rId="4626" sId="1" odxf="1" dxf="1">
    <oc r="A337" t="inlineStr">
      <is>
        <t>306</t>
      </is>
    </oc>
    <nc r="A337" t="inlineStr">
      <is>
        <t>309</t>
      </is>
    </nc>
    <odxf/>
    <ndxf/>
  </rcc>
  <rcc rId="4627" sId="1" odxf="1" dxf="1">
    <oc r="A338" t="inlineStr">
      <is>
        <t>307</t>
      </is>
    </oc>
    <nc r="A338" t="inlineStr">
      <is>
        <t>310</t>
      </is>
    </nc>
    <odxf/>
    <ndxf/>
  </rcc>
  <rcc rId="4628" sId="1" odxf="1" dxf="1">
    <oc r="A339" t="inlineStr">
      <is>
        <t>308</t>
      </is>
    </oc>
    <nc r="A339" t="inlineStr">
      <is>
        <t>311</t>
      </is>
    </nc>
    <odxf/>
    <ndxf/>
  </rcc>
  <rcc rId="4629" sId="1" odxf="1" dxf="1">
    <oc r="A340" t="inlineStr">
      <is>
        <t>309</t>
      </is>
    </oc>
    <nc r="A340" t="inlineStr">
      <is>
        <t>312</t>
      </is>
    </nc>
    <odxf/>
    <ndxf/>
  </rcc>
  <rcc rId="4630" sId="1" odxf="1" dxf="1">
    <oc r="A341" t="inlineStr">
      <is>
        <t>310</t>
      </is>
    </oc>
    <nc r="A341" t="inlineStr">
      <is>
        <t>313</t>
      </is>
    </nc>
    <odxf/>
    <ndxf/>
  </rcc>
  <rcc rId="4631" sId="1" odxf="1" dxf="1">
    <oc r="A342" t="inlineStr">
      <is>
        <t>311</t>
      </is>
    </oc>
    <nc r="A342" t="inlineStr">
      <is>
        <t>314</t>
      </is>
    </nc>
    <odxf/>
    <ndxf/>
  </rcc>
  <rcc rId="4632" sId="1" odxf="1" dxf="1">
    <oc r="A343" t="inlineStr">
      <is>
        <t>312</t>
      </is>
    </oc>
    <nc r="A343" t="inlineStr">
      <is>
        <t>315</t>
      </is>
    </nc>
    <odxf/>
    <ndxf/>
  </rcc>
  <rcc rId="4633" sId="1" odxf="1" dxf="1">
    <oc r="A344" t="inlineStr">
      <is>
        <t>313</t>
      </is>
    </oc>
    <nc r="A344" t="inlineStr">
      <is>
        <t>316</t>
      </is>
    </nc>
    <odxf/>
    <ndxf/>
  </rcc>
  <rcc rId="4634" sId="1" odxf="1" dxf="1">
    <oc r="A345" t="inlineStr">
      <is>
        <t>314</t>
      </is>
    </oc>
    <nc r="A345" t="inlineStr">
      <is>
        <t>317</t>
      </is>
    </nc>
    <odxf/>
    <ndxf/>
  </rcc>
  <rcc rId="4635" sId="1" odxf="1" dxf="1">
    <oc r="A346" t="inlineStr">
      <is>
        <t>315</t>
      </is>
    </oc>
    <nc r="A346" t="inlineStr">
      <is>
        <t>318</t>
      </is>
    </nc>
    <odxf/>
    <ndxf/>
  </rcc>
  <rcc rId="4636" sId="1" odxf="1" dxf="1">
    <oc r="A347" t="inlineStr">
      <is>
        <t>316</t>
      </is>
    </oc>
    <nc r="A347" t="inlineStr">
      <is>
        <t>319</t>
      </is>
    </nc>
    <odxf/>
    <ndxf/>
  </rcc>
  <rcc rId="4637" sId="1" odxf="1" dxf="1">
    <oc r="A348" t="inlineStr">
      <is>
        <t>317</t>
      </is>
    </oc>
    <nc r="A348" t="inlineStr">
      <is>
        <t>320</t>
      </is>
    </nc>
    <odxf/>
    <ndxf/>
  </rcc>
  <rcc rId="4638" sId="1" odxf="1" dxf="1">
    <oc r="A349" t="inlineStr">
      <is>
        <t>318</t>
      </is>
    </oc>
    <nc r="A349" t="inlineStr">
      <is>
        <t>321</t>
      </is>
    </nc>
    <odxf/>
    <ndxf/>
  </rcc>
  <rcc rId="4639" sId="1" odxf="1" dxf="1">
    <oc r="A350" t="inlineStr">
      <is>
        <t>319</t>
      </is>
    </oc>
    <nc r="A350" t="inlineStr">
      <is>
        <t>322</t>
      </is>
    </nc>
    <odxf/>
    <ndxf/>
  </rcc>
  <rcc rId="4640" sId="1" odxf="1" dxf="1">
    <oc r="A351" t="inlineStr">
      <is>
        <t>320</t>
      </is>
    </oc>
    <nc r="A351" t="inlineStr">
      <is>
        <t>323</t>
      </is>
    </nc>
    <odxf/>
    <ndxf/>
  </rcc>
  <rcc rId="4641" sId="1" odxf="1" dxf="1">
    <oc r="A352" t="inlineStr">
      <is>
        <t>321</t>
      </is>
    </oc>
    <nc r="A352" t="inlineStr">
      <is>
        <t>324</t>
      </is>
    </nc>
    <odxf/>
    <ndxf/>
  </rcc>
  <rcc rId="4642" sId="1" odxf="1" dxf="1">
    <oc r="A353" t="inlineStr">
      <is>
        <t>322</t>
      </is>
    </oc>
    <nc r="A353" t="inlineStr">
      <is>
        <t>325</t>
      </is>
    </nc>
    <odxf/>
    <ndxf/>
  </rcc>
  <rcc rId="4643" sId="1" odxf="1" dxf="1">
    <oc r="A354" t="inlineStr">
      <is>
        <t>323</t>
      </is>
    </oc>
    <nc r="A354" t="inlineStr">
      <is>
        <t>326</t>
      </is>
    </nc>
    <odxf/>
    <ndxf/>
  </rcc>
  <rcc rId="4644" sId="1" odxf="1" dxf="1">
    <oc r="A355" t="inlineStr">
      <is>
        <t>324</t>
      </is>
    </oc>
    <nc r="A355" t="inlineStr">
      <is>
        <t>327</t>
      </is>
    </nc>
    <odxf/>
    <ndxf/>
  </rcc>
  <rcc rId="4645" sId="1" odxf="1" dxf="1">
    <oc r="A356" t="inlineStr">
      <is>
        <t>325</t>
      </is>
    </oc>
    <nc r="A356" t="inlineStr">
      <is>
        <t>328</t>
      </is>
    </nc>
    <odxf/>
    <ndxf/>
  </rcc>
  <rcc rId="4646" sId="1" odxf="1" dxf="1">
    <oc r="A357" t="inlineStr">
      <is>
        <t>326</t>
      </is>
    </oc>
    <nc r="A357" t="inlineStr">
      <is>
        <t>329</t>
      </is>
    </nc>
    <odxf/>
    <ndxf/>
  </rcc>
  <rcc rId="4647" sId="1" odxf="1" dxf="1">
    <oc r="A358" t="inlineStr">
      <is>
        <t>327</t>
      </is>
    </oc>
    <nc r="A358" t="inlineStr">
      <is>
        <t>330</t>
      </is>
    </nc>
    <odxf/>
    <ndxf/>
  </rcc>
  <rcc rId="4648" sId="1" odxf="1" dxf="1">
    <oc r="A359" t="inlineStr">
      <is>
        <t>328</t>
      </is>
    </oc>
    <nc r="A359" t="inlineStr">
      <is>
        <t>331</t>
      </is>
    </nc>
    <odxf/>
    <ndxf/>
  </rcc>
  <rcc rId="4649" sId="1" odxf="1" dxf="1">
    <oc r="A360" t="inlineStr">
      <is>
        <t>329</t>
      </is>
    </oc>
    <nc r="A360" t="inlineStr">
      <is>
        <t>332</t>
      </is>
    </nc>
    <odxf/>
    <ndxf/>
  </rcc>
  <rcc rId="4650" sId="1" odxf="1" dxf="1">
    <oc r="A361" t="inlineStr">
      <is>
        <t>330</t>
      </is>
    </oc>
    <nc r="A361" t="inlineStr">
      <is>
        <t>333</t>
      </is>
    </nc>
    <odxf/>
    <ndxf/>
  </rcc>
  <rcc rId="4651" sId="1" odxf="1" dxf="1">
    <oc r="A362" t="inlineStr">
      <is>
        <t>331</t>
      </is>
    </oc>
    <nc r="A362" t="inlineStr">
      <is>
        <t>334</t>
      </is>
    </nc>
    <odxf/>
    <ndxf/>
  </rcc>
  <rcc rId="4652" sId="1" odxf="1" dxf="1">
    <oc r="A363" t="inlineStr">
      <is>
        <t>332</t>
      </is>
    </oc>
    <nc r="A363" t="inlineStr">
      <is>
        <t>335</t>
      </is>
    </nc>
    <odxf/>
    <ndxf/>
  </rcc>
  <rcc rId="4653" sId="1" odxf="1" dxf="1">
    <oc r="A364" t="inlineStr">
      <is>
        <t>334</t>
      </is>
    </oc>
    <nc r="A364" t="inlineStr">
      <is>
        <t>336</t>
      </is>
    </nc>
    <odxf/>
    <ndxf/>
  </rcc>
  <rfmt sheetId="1" sqref="A365" start="0" length="0">
    <dxf/>
  </rfmt>
  <rfmt sheetId="1" sqref="A366" start="0" length="0">
    <dxf/>
  </rfmt>
  <rcc rId="4654" sId="1" odxf="1" dxf="1">
    <oc r="A367" t="inlineStr">
      <is>
        <t>340</t>
      </is>
    </oc>
    <nc r="A367" t="inlineStr">
      <is>
        <t>339</t>
      </is>
    </nc>
    <odxf/>
    <ndxf/>
  </rcc>
  <rcc rId="4655" sId="1" odxf="1" dxf="1">
    <oc r="A368" t="inlineStr">
      <is>
        <t>341</t>
      </is>
    </oc>
    <nc r="A368" t="inlineStr">
      <is>
        <t>340</t>
      </is>
    </nc>
    <odxf/>
    <ndxf/>
  </rcc>
  <rcc rId="4656" sId="1" odxf="1" dxf="1">
    <oc r="A369" t="inlineStr">
      <is>
        <t>342</t>
      </is>
    </oc>
    <nc r="A369" t="inlineStr">
      <is>
        <t>341</t>
      </is>
    </nc>
    <odxf/>
    <ndxf/>
  </rcc>
  <rcc rId="4657" sId="1" odxf="1" dxf="1">
    <oc r="A370" t="inlineStr">
      <is>
        <t>343</t>
      </is>
    </oc>
    <nc r="A370" t="inlineStr">
      <is>
        <t>342</t>
      </is>
    </nc>
    <odxf/>
    <ndxf/>
  </rcc>
  <rcc rId="4658" sId="1" odxf="1" dxf="1">
    <oc r="A371" t="inlineStr">
      <is>
        <t>345</t>
      </is>
    </oc>
    <nc r="A371" t="inlineStr">
      <is>
        <t>343</t>
      </is>
    </nc>
    <odxf/>
    <ndxf/>
  </rcc>
  <rcc rId="4659" sId="1" odxf="1" dxf="1">
    <oc r="A372" t="inlineStr">
      <is>
        <t>346</t>
      </is>
    </oc>
    <nc r="A372" t="inlineStr">
      <is>
        <t>344</t>
      </is>
    </nc>
    <odxf/>
    <ndxf/>
  </rcc>
  <rcc rId="4660" sId="1" odxf="1" dxf="1">
    <oc r="A373" t="inlineStr">
      <is>
        <t>347</t>
      </is>
    </oc>
    <nc r="A373" t="inlineStr">
      <is>
        <t>345</t>
      </is>
    </nc>
    <odxf/>
    <ndxf/>
  </rcc>
  <rcc rId="4661" sId="1" odxf="1" dxf="1">
    <oc r="A374" t="inlineStr">
      <is>
        <t>348</t>
      </is>
    </oc>
    <nc r="A374" t="inlineStr">
      <is>
        <t>346</t>
      </is>
    </nc>
    <odxf/>
    <ndxf/>
  </rcc>
  <rcc rId="4662" sId="1" odxf="1" dxf="1">
    <oc r="A375" t="inlineStr">
      <is>
        <t>349</t>
      </is>
    </oc>
    <nc r="A375" t="inlineStr">
      <is>
        <t>347</t>
      </is>
    </nc>
    <odxf/>
    <ndxf/>
  </rcc>
  <rcc rId="4663" sId="1" odxf="1" dxf="1">
    <oc r="A376" t="inlineStr">
      <is>
        <t>350</t>
      </is>
    </oc>
    <nc r="A376" t="inlineStr">
      <is>
        <t>348</t>
      </is>
    </nc>
    <odxf/>
    <ndxf/>
  </rcc>
  <rcc rId="4664" sId="1" odxf="1" dxf="1">
    <oc r="A377" t="inlineStr">
      <is>
        <t>351</t>
      </is>
    </oc>
    <nc r="A377" t="inlineStr">
      <is>
        <t>349</t>
      </is>
    </nc>
    <odxf/>
    <ndxf/>
  </rcc>
  <rcc rId="4665" sId="1" odxf="1" dxf="1">
    <oc r="A378" t="inlineStr">
      <is>
        <t>352</t>
      </is>
    </oc>
    <nc r="A378" t="inlineStr">
      <is>
        <t>350</t>
      </is>
    </nc>
    <odxf/>
    <ndxf/>
  </rcc>
  <rcc rId="4666" sId="1" odxf="1" dxf="1">
    <oc r="A379" t="inlineStr">
      <is>
        <t>353</t>
      </is>
    </oc>
    <nc r="A379" t="inlineStr">
      <is>
        <t>351</t>
      </is>
    </nc>
    <odxf/>
    <ndxf/>
  </rcc>
  <rcc rId="4667" sId="1" odxf="1" dxf="1">
    <oc r="A380" t="inlineStr">
      <is>
        <t>354</t>
      </is>
    </oc>
    <nc r="A380" t="inlineStr">
      <is>
        <t>352</t>
      </is>
    </nc>
    <odxf/>
    <ndxf/>
  </rcc>
  <rcc rId="4668" sId="1" odxf="1" dxf="1">
    <oc r="A381" t="inlineStr">
      <is>
        <t>355</t>
      </is>
    </oc>
    <nc r="A381" t="inlineStr">
      <is>
        <t>353</t>
      </is>
    </nc>
    <odxf/>
    <ndxf/>
  </rcc>
  <rcc rId="4669" sId="1" odxf="1" dxf="1">
    <oc r="A382" t="inlineStr">
      <is>
        <t>356</t>
      </is>
    </oc>
    <nc r="A382" t="inlineStr">
      <is>
        <t>354</t>
      </is>
    </nc>
    <odxf/>
    <ndxf/>
  </rcc>
  <rcc rId="4670" sId="1" odxf="1" dxf="1">
    <oc r="A383" t="inlineStr">
      <is>
        <t>357</t>
      </is>
    </oc>
    <nc r="A383" t="inlineStr">
      <is>
        <t>355</t>
      </is>
    </nc>
    <odxf/>
    <ndxf/>
  </rcc>
  <rcc rId="4671" sId="1" odxf="1" dxf="1">
    <oc r="A384" t="inlineStr">
      <is>
        <t>358</t>
      </is>
    </oc>
    <nc r="A384" t="inlineStr">
      <is>
        <t>356</t>
      </is>
    </nc>
    <odxf/>
    <ndxf/>
  </rcc>
  <rcc rId="4672" sId="1" odxf="1" dxf="1">
    <nc r="A385" t="inlineStr">
      <is>
        <t>357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3" sId="1" odxf="1" dxf="1">
    <oc r="A386" t="inlineStr">
      <is>
        <t>359</t>
      </is>
    </oc>
    <nc r="A386" t="inlineStr">
      <is>
        <t>358</t>
      </is>
    </nc>
    <odxf/>
    <ndxf/>
  </rcc>
  <rcc rId="4674" sId="1" odxf="1" dxf="1">
    <oc r="A387" t="inlineStr">
      <is>
        <t>360</t>
      </is>
    </oc>
    <nc r="A387" t="inlineStr">
      <is>
        <t>359</t>
      </is>
    </nc>
    <odxf/>
    <ndxf/>
  </rcc>
  <rcc rId="4675" sId="1" odxf="1" dxf="1">
    <oc r="A388" t="inlineStr">
      <is>
        <t>361</t>
      </is>
    </oc>
    <nc r="A388" t="inlineStr">
      <is>
        <t>360</t>
      </is>
    </nc>
    <odxf/>
    <ndxf/>
  </rcc>
  <rcc rId="4676" sId="1" odxf="1" dxf="1">
    <oc r="A389" t="inlineStr">
      <is>
        <t>362</t>
      </is>
    </oc>
    <nc r="A389" t="inlineStr">
      <is>
        <t>361</t>
      </is>
    </nc>
    <odxf/>
    <ndxf/>
  </rcc>
  <rcc rId="4677" sId="1" odxf="1" dxf="1">
    <nc r="A390" t="inlineStr">
      <is>
        <t>362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391" start="0" length="0">
    <dxf/>
  </rfmt>
  <rcc rId="4678" sId="1" odxf="1" dxf="1">
    <nc r="A392" t="inlineStr">
      <is>
        <t>364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9" sId="1" odxf="1" dxf="1">
    <oc r="A393" t="inlineStr">
      <is>
        <t>364</t>
      </is>
    </oc>
    <nc r="A393" t="inlineStr">
      <is>
        <t>365</t>
      </is>
    </nc>
    <odxf/>
    <ndxf/>
  </rcc>
  <rcc rId="4680" sId="1" odxf="1" dxf="1">
    <oc r="A394" t="inlineStr">
      <is>
        <t>365</t>
      </is>
    </oc>
    <nc r="A394" t="inlineStr">
      <is>
        <t>366</t>
      </is>
    </nc>
    <odxf/>
    <ndxf/>
  </rcc>
  <rcc rId="4681" sId="1" odxf="1" dxf="1">
    <oc r="A395" t="inlineStr">
      <is>
        <t>366</t>
      </is>
    </oc>
    <nc r="A395" t="inlineStr">
      <is>
        <t>367</t>
      </is>
    </nc>
    <odxf/>
    <ndxf/>
  </rcc>
  <rcc rId="4682" sId="1" odxf="1" dxf="1">
    <oc r="A396" t="inlineStr">
      <is>
        <t>367</t>
      </is>
    </oc>
    <nc r="A396" t="inlineStr">
      <is>
        <t>368</t>
      </is>
    </nc>
    <odxf/>
    <ndxf/>
  </rcc>
  <rcc rId="4683" sId="1" odxf="1" dxf="1">
    <nc r="A397" t="inlineStr">
      <is>
        <t>369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84" sId="1" odxf="1" dxf="1">
    <oc r="A398" t="inlineStr">
      <is>
        <t>368</t>
      </is>
    </oc>
    <nc r="A398" t="inlineStr">
      <is>
        <t>370</t>
      </is>
    </nc>
    <odxf/>
    <ndxf/>
  </rcc>
  <rcc rId="4685" sId="1" odxf="1" dxf="1">
    <oc r="A399" t="inlineStr">
      <is>
        <t>369</t>
      </is>
    </oc>
    <nc r="A399" t="inlineStr">
      <is>
        <t>371</t>
      </is>
    </nc>
    <odxf/>
    <ndxf/>
  </rcc>
  <rcc rId="4686" sId="1" odxf="1" dxf="1">
    <oc r="A400" t="inlineStr">
      <is>
        <t>370</t>
      </is>
    </oc>
    <nc r="A400" t="inlineStr">
      <is>
        <t>372</t>
      </is>
    </nc>
    <odxf/>
    <ndxf/>
  </rcc>
  <rcc rId="4687" sId="1" odxf="1" dxf="1">
    <oc r="A401" t="inlineStr">
      <is>
        <t>371</t>
      </is>
    </oc>
    <nc r="A401" t="inlineStr">
      <is>
        <t>373</t>
      </is>
    </nc>
    <odxf/>
    <ndxf/>
  </rcc>
  <rcc rId="4688" sId="1" odxf="1" dxf="1">
    <oc r="A402" t="inlineStr">
      <is>
        <t>372</t>
      </is>
    </oc>
    <nc r="A402" t="inlineStr">
      <is>
        <t>374</t>
      </is>
    </nc>
    <odxf/>
    <ndxf/>
  </rcc>
  <rcc rId="4689" sId="1" odxf="1" dxf="1">
    <oc r="A403" t="inlineStr">
      <is>
        <t>373</t>
      </is>
    </oc>
    <nc r="A403" t="inlineStr">
      <is>
        <t>375</t>
      </is>
    </nc>
    <odxf/>
    <ndxf/>
  </rcc>
  <rcc rId="4690" sId="1" odxf="1" dxf="1">
    <oc r="A404" t="inlineStr">
      <is>
        <t>374</t>
      </is>
    </oc>
    <nc r="A404" t="inlineStr">
      <is>
        <t>376</t>
      </is>
    </nc>
    <odxf/>
    <ndxf/>
  </rcc>
  <rcc rId="4691" sId="1" odxf="1" dxf="1">
    <oc r="A405" t="inlineStr">
      <is>
        <t>375</t>
      </is>
    </oc>
    <nc r="A405" t="inlineStr">
      <is>
        <t>377</t>
      </is>
    </nc>
    <odxf/>
    <ndxf/>
  </rcc>
  <rcc rId="4692" sId="1" odxf="1" dxf="1">
    <oc r="A406" t="inlineStr">
      <is>
        <t>376</t>
      </is>
    </oc>
    <nc r="A406" t="inlineStr">
      <is>
        <t>378</t>
      </is>
    </nc>
    <odxf/>
    <ndxf/>
  </rcc>
  <rcc rId="4693" sId="1" odxf="1" dxf="1">
    <oc r="A407" t="inlineStr">
      <is>
        <t>377</t>
      </is>
    </oc>
    <nc r="A407" t="inlineStr">
      <is>
        <t>379</t>
      </is>
    </nc>
    <odxf/>
    <ndxf/>
  </rcc>
  <rcc rId="4694" sId="1" odxf="1" dxf="1">
    <oc r="A408" t="inlineStr">
      <is>
        <t>378</t>
      </is>
    </oc>
    <nc r="A408" t="inlineStr">
      <is>
        <t>380</t>
      </is>
    </nc>
    <odxf/>
    <ndxf/>
  </rcc>
  <rcc rId="4695" sId="1">
    <oc r="A411" t="inlineStr">
      <is>
        <t>379</t>
      </is>
    </oc>
    <nc r="A411" t="inlineStr">
      <is>
        <t>381</t>
      </is>
    </nc>
  </rcc>
  <rcc rId="4696" sId="1" odxf="1" dxf="1">
    <oc r="A412" t="inlineStr">
      <is>
        <t>380</t>
      </is>
    </oc>
    <nc r="A412" t="inlineStr">
      <is>
        <t>382</t>
      </is>
    </nc>
    <odxf/>
    <ndxf/>
  </rcc>
  <rcc rId="4697" sId="1" odxf="1" dxf="1">
    <oc r="A413" t="inlineStr">
      <is>
        <t>381</t>
      </is>
    </oc>
    <nc r="A413" t="inlineStr">
      <is>
        <t>383</t>
      </is>
    </nc>
    <odxf/>
    <ndxf/>
  </rcc>
  <rcc rId="4698" sId="1" odxf="1" dxf="1">
    <oc r="A414" t="inlineStr">
      <is>
        <t>382</t>
      </is>
    </oc>
    <nc r="A414" t="inlineStr">
      <is>
        <t>384</t>
      </is>
    </nc>
    <odxf/>
    <ndxf/>
  </rcc>
  <rcc rId="4699" sId="1" odxf="1" dxf="1">
    <oc r="A415" t="inlineStr">
      <is>
        <t>383</t>
      </is>
    </oc>
    <nc r="A415" t="inlineStr">
      <is>
        <t>385</t>
      </is>
    </nc>
    <odxf/>
    <ndxf/>
  </rcc>
  <rcc rId="4700" sId="1" odxf="1" dxf="1">
    <oc r="A416" t="inlineStr">
      <is>
        <t>384</t>
      </is>
    </oc>
    <nc r="A416" t="inlineStr">
      <is>
        <t>386</t>
      </is>
    </nc>
    <odxf/>
    <ndxf/>
  </rcc>
  <rcc rId="4701" sId="1" odxf="1" dxf="1">
    <oc r="A417" t="inlineStr">
      <is>
        <t>385</t>
      </is>
    </oc>
    <nc r="A417" t="inlineStr">
      <is>
        <t>387</t>
      </is>
    </nc>
    <odxf/>
    <ndxf/>
  </rcc>
  <rcc rId="4702" sId="1" odxf="1" dxf="1">
    <oc r="A418" t="inlineStr">
      <is>
        <t>386</t>
      </is>
    </oc>
    <nc r="A418" t="inlineStr">
      <is>
        <t>388</t>
      </is>
    </nc>
    <odxf/>
    <ndxf/>
  </rcc>
  <rcc rId="4703" sId="1" odxf="1" dxf="1">
    <oc r="A419" t="inlineStr">
      <is>
        <t>387</t>
      </is>
    </oc>
    <nc r="A419" t="inlineStr">
      <is>
        <t>389</t>
      </is>
    </nc>
    <odxf/>
    <ndxf/>
  </rcc>
  <rcc rId="4704" sId="1" odxf="1" dxf="1">
    <oc r="A420" t="inlineStr">
      <is>
        <t>388</t>
      </is>
    </oc>
    <nc r="A420" t="inlineStr">
      <is>
        <t>390</t>
      </is>
    </nc>
    <odxf/>
    <ndxf/>
  </rcc>
  <rcc rId="4705" sId="1" odxf="1" dxf="1">
    <oc r="A421" t="inlineStr">
      <is>
        <t>389</t>
      </is>
    </oc>
    <nc r="A421" t="inlineStr">
      <is>
        <t>391</t>
      </is>
    </nc>
    <odxf/>
    <ndxf/>
  </rcc>
  <rcc rId="4706" sId="1" odxf="1" dxf="1">
    <oc r="A422" t="inlineStr">
      <is>
        <t>390</t>
      </is>
    </oc>
    <nc r="A422" t="inlineStr">
      <is>
        <t>392</t>
      </is>
    </nc>
    <odxf>
      <font>
        <sz val="10"/>
        <color rgb="FFFF0000"/>
        <name val="Times New Roman"/>
        <family val="1"/>
        <charset val="204"/>
        <scheme val="none"/>
      </font>
    </odxf>
    <ndxf>
      <font>
        <sz val="10"/>
        <color auto="1"/>
        <name val="Times New Roman"/>
        <family val="1"/>
        <charset val="204"/>
        <scheme val="none"/>
      </font>
    </ndxf>
  </rcc>
  <rcc rId="4707" sId="1" odxf="1" dxf="1">
    <oc r="A423" t="inlineStr">
      <is>
        <t>391</t>
      </is>
    </oc>
    <nc r="A423" t="inlineStr">
      <is>
        <t>393</t>
      </is>
    </nc>
    <odxf/>
    <ndxf/>
  </rcc>
  <rcc rId="4708" sId="1" odxf="1" dxf="1">
    <oc r="A424" t="inlineStr">
      <is>
        <t>392</t>
      </is>
    </oc>
    <nc r="A424" t="inlineStr">
      <is>
        <t>394</t>
      </is>
    </nc>
    <odxf/>
    <ndxf/>
  </rcc>
  <rfmt sheetId="1" sqref="A422:XFD422" start="0" length="2147483647">
    <dxf>
      <font>
        <color auto="1"/>
      </font>
    </dxf>
  </rfmt>
  <rcc rId="4709" sId="1" odxf="1" dxf="1">
    <oc r="A427" t="inlineStr">
      <is>
        <t>393</t>
      </is>
    </oc>
    <nc r="A427" t="inlineStr">
      <is>
        <t>395</t>
      </is>
    </nc>
    <ndxf>
      <fill>
        <patternFill patternType="none">
          <bgColor indexed="65"/>
        </patternFill>
      </fill>
    </ndxf>
  </rcc>
  <rcc rId="4710" sId="1" odxf="1" dxf="1">
    <oc r="A428" t="inlineStr">
      <is>
        <t>394</t>
      </is>
    </oc>
    <nc r="A428" t="inlineStr">
      <is>
        <t>396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11" sId="1" odxf="1" dxf="1">
    <oc r="A429" t="inlineStr">
      <is>
        <t>395</t>
      </is>
    </oc>
    <nc r="A429" t="inlineStr">
      <is>
        <t>397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12" sId="1" odxf="1" dxf="1">
    <oc r="A430" t="inlineStr">
      <is>
        <t>396</t>
      </is>
    </oc>
    <nc r="A430" t="inlineStr">
      <is>
        <t>398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13" sId="1" odxf="1" dxf="1">
    <oc r="A431" t="inlineStr">
      <is>
        <t>397</t>
      </is>
    </oc>
    <nc r="A431" t="inlineStr">
      <is>
        <t>399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14" sId="1" odxf="1" dxf="1">
    <oc r="A432" t="inlineStr">
      <is>
        <t>398</t>
      </is>
    </oc>
    <nc r="A432" t="inlineStr">
      <is>
        <t>400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15" sId="1" odxf="1" dxf="1">
    <oc r="A433" t="inlineStr">
      <is>
        <t>399</t>
      </is>
    </oc>
    <nc r="A433" t="inlineStr">
      <is>
        <t>401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16" sId="1" odxf="1" dxf="1">
    <oc r="A434" t="inlineStr">
      <is>
        <t>400</t>
      </is>
    </oc>
    <nc r="A434" t="inlineStr">
      <is>
        <t>402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17" sId="1" odxf="1" dxf="1">
    <nc r="A435" t="inlineStr">
      <is>
        <t>403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8" sId="1" odxf="1" dxf="1">
    <oc r="A436" t="inlineStr">
      <is>
        <t>401</t>
      </is>
    </oc>
    <nc r="A436" t="inlineStr">
      <is>
        <t>404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19" sId="1" odxf="1" dxf="1">
    <oc r="A437" t="inlineStr">
      <is>
        <t>402</t>
      </is>
    </oc>
    <nc r="A437" t="inlineStr">
      <is>
        <t>405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20" sId="1" odxf="1" dxf="1">
    <oc r="A438" t="inlineStr">
      <is>
        <t>403</t>
      </is>
    </oc>
    <nc r="A438" t="inlineStr">
      <is>
        <t>406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21" sId="1" odxf="1" dxf="1">
    <oc r="A439" t="inlineStr">
      <is>
        <t>404</t>
      </is>
    </oc>
    <nc r="A439" t="inlineStr">
      <is>
        <t>407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22" sId="1" odxf="1" dxf="1">
    <oc r="A440" t="inlineStr">
      <is>
        <t>405</t>
      </is>
    </oc>
    <nc r="A440" t="inlineStr">
      <is>
        <t>408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23" sId="1" odxf="1" dxf="1">
    <oc r="A441" t="inlineStr">
      <is>
        <t>406</t>
      </is>
    </oc>
    <nc r="A441" t="inlineStr">
      <is>
        <t>409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24" sId="1" odxf="1" dxf="1">
    <oc r="A442" t="inlineStr">
      <is>
        <t>407</t>
      </is>
    </oc>
    <nc r="A442" t="inlineStr">
      <is>
        <t>410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25" sId="1" odxf="1" dxf="1">
    <oc r="A443" t="inlineStr">
      <is>
        <t>408</t>
      </is>
    </oc>
    <nc r="A443" t="inlineStr">
      <is>
        <t>411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26" sId="1" odxf="1" dxf="1">
    <oc r="A444" t="inlineStr">
      <is>
        <t>409</t>
      </is>
    </oc>
    <nc r="A444" t="inlineStr">
      <is>
        <t>412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27" sId="1" odxf="1" dxf="1">
    <oc r="A445" t="inlineStr">
      <is>
        <t>410</t>
      </is>
    </oc>
    <nc r="A445" t="inlineStr">
      <is>
        <t>413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28" sId="1" odxf="1" dxf="1">
    <oc r="A446" t="inlineStr">
      <is>
        <t>411</t>
      </is>
    </oc>
    <nc r="A446" t="inlineStr">
      <is>
        <t>414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29" sId="1" odxf="1" dxf="1">
    <oc r="A447" t="inlineStr">
      <is>
        <t>412</t>
      </is>
    </oc>
    <nc r="A447" t="inlineStr">
      <is>
        <t>415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30" sId="1" odxf="1" dxf="1">
    <oc r="A448" t="inlineStr">
      <is>
        <t>413</t>
      </is>
    </oc>
    <nc r="A448" t="inlineStr">
      <is>
        <t>416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31" sId="1" odxf="1" dxf="1">
    <oc r="A449" t="inlineStr">
      <is>
        <t>414</t>
      </is>
    </oc>
    <nc r="A449" t="inlineStr">
      <is>
        <t>417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32" sId="1" odxf="1" dxf="1">
    <nc r="A450" t="inlineStr">
      <is>
        <t>418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33" sId="1" odxf="1" dxf="1">
    <nc r="A451" t="inlineStr">
      <is>
        <t>419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34" sId="1" odxf="1" dxf="1">
    <oc r="A452" t="inlineStr">
      <is>
        <t>415</t>
      </is>
    </oc>
    <nc r="A452" t="inlineStr">
      <is>
        <t>420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35" sId="1" odxf="1" dxf="1">
    <oc r="A453" t="inlineStr">
      <is>
        <t>416</t>
      </is>
    </oc>
    <nc r="A453" t="inlineStr">
      <is>
        <t>421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36" sId="1" odxf="1" dxf="1">
    <oc r="A454" t="inlineStr">
      <is>
        <t>417</t>
      </is>
    </oc>
    <nc r="A454" t="inlineStr">
      <is>
        <t>422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37" sId="1" odxf="1" dxf="1">
    <oc r="A455" t="inlineStr">
      <is>
        <t>418</t>
      </is>
    </oc>
    <nc r="A455" t="inlineStr">
      <is>
        <t>423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38" sId="1" odxf="1" dxf="1">
    <oc r="A456" t="inlineStr">
      <is>
        <t>419</t>
      </is>
    </oc>
    <nc r="A456" t="inlineStr">
      <is>
        <t>424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39" sId="1" odxf="1" dxf="1">
    <oc r="A457" t="inlineStr">
      <is>
        <t>420</t>
      </is>
    </oc>
    <nc r="A457" t="inlineStr">
      <is>
        <t>425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40" sId="1" odxf="1" dxf="1">
    <oc r="A458" t="inlineStr">
      <is>
        <t>421</t>
      </is>
    </oc>
    <nc r="A458" t="inlineStr">
      <is>
        <t>426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41" sId="1" odxf="1" dxf="1">
    <oc r="A459" t="inlineStr">
      <is>
        <t>422</t>
      </is>
    </oc>
    <nc r="A459" t="inlineStr">
      <is>
        <t>427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42" sId="1" odxf="1" dxf="1">
    <oc r="A460" t="inlineStr">
      <is>
        <t>423</t>
      </is>
    </oc>
    <nc r="A460" t="inlineStr">
      <is>
        <t>428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43" sId="1" odxf="1" dxf="1">
    <oc r="A461" t="inlineStr">
      <is>
        <t>424</t>
      </is>
    </oc>
    <nc r="A461" t="inlineStr">
      <is>
        <t>429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44" sId="1" odxf="1" dxf="1">
    <oc r="A462" t="inlineStr">
      <is>
        <t>425</t>
      </is>
    </oc>
    <nc r="A462" t="inlineStr">
      <is>
        <t>430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45" sId="1" odxf="1" dxf="1">
    <oc r="A463" t="inlineStr">
      <is>
        <t>426</t>
      </is>
    </oc>
    <nc r="A463" t="inlineStr">
      <is>
        <t>431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46" sId="1" odxf="1" dxf="1">
    <oc r="A464" t="inlineStr">
      <is>
        <t>427</t>
      </is>
    </oc>
    <nc r="A464" t="inlineStr">
      <is>
        <t>432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47" sId="1" odxf="1" dxf="1">
    <oc r="A465" t="inlineStr">
      <is>
        <t>428</t>
      </is>
    </oc>
    <nc r="A465" t="inlineStr">
      <is>
        <t>433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48" sId="1" odxf="1" dxf="1">
    <oc r="A466" t="inlineStr">
      <is>
        <t>429</t>
      </is>
    </oc>
    <nc r="A466" t="inlineStr">
      <is>
        <t>434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49" sId="1" odxf="1" dxf="1">
    <oc r="A467" t="inlineStr">
      <is>
        <t>430</t>
      </is>
    </oc>
    <nc r="A467" t="inlineStr">
      <is>
        <t>435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50" sId="1" odxf="1" dxf="1">
    <oc r="A468" t="inlineStr">
      <is>
        <t>431</t>
      </is>
    </oc>
    <nc r="A468" t="inlineStr">
      <is>
        <t>436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51" sId="1" odxf="1" dxf="1">
    <oc r="A469" t="inlineStr">
      <is>
        <t>432</t>
      </is>
    </oc>
    <nc r="A469" t="inlineStr">
      <is>
        <t>437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52" sId="1" odxf="1" dxf="1">
    <oc r="A470" t="inlineStr">
      <is>
        <t>433</t>
      </is>
    </oc>
    <nc r="A470" t="inlineStr">
      <is>
        <t>438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53" sId="1" odxf="1" dxf="1">
    <oc r="A471" t="inlineStr">
      <is>
        <t>434</t>
      </is>
    </oc>
    <nc r="A471" t="inlineStr">
      <is>
        <t>439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54" sId="1" odxf="1" dxf="1">
    <oc r="A472" t="inlineStr">
      <is>
        <t>435</t>
      </is>
    </oc>
    <nc r="A472" t="inlineStr">
      <is>
        <t>440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55" sId="1">
    <oc r="A475" t="inlineStr">
      <is>
        <t>436</t>
      </is>
    </oc>
    <nc r="A475" t="inlineStr">
      <is>
        <t>441</t>
      </is>
    </nc>
  </rcc>
  <rcc rId="4756" sId="1" odxf="1" dxf="1">
    <oc r="A476" t="inlineStr">
      <is>
        <t>437</t>
      </is>
    </oc>
    <nc r="A476" t="inlineStr">
      <is>
        <t>442</t>
      </is>
    </nc>
    <odxf/>
    <ndxf/>
  </rcc>
  <rcc rId="4757" sId="1" odxf="1" dxf="1">
    <oc r="A477" t="inlineStr">
      <is>
        <t>438</t>
      </is>
    </oc>
    <nc r="A477" t="inlineStr">
      <is>
        <t>443</t>
      </is>
    </nc>
    <odxf/>
    <ndxf/>
  </rcc>
  <rcc rId="4758" sId="1" odxf="1" dxf="1">
    <nc r="A478" t="inlineStr">
      <is>
        <t>444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59" sId="1" odxf="1" dxf="1">
    <nc r="A479" t="inlineStr">
      <is>
        <t>445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60" sId="1" odxf="1" dxf="1">
    <oc r="A480" t="inlineStr">
      <is>
        <t>439</t>
      </is>
    </oc>
    <nc r="A480" t="inlineStr">
      <is>
        <t>446</t>
      </is>
    </nc>
    <odxf/>
    <ndxf/>
  </rcc>
  <rcc rId="4761" sId="1" odxf="1" dxf="1">
    <oc r="A481" t="inlineStr">
      <is>
        <t>440</t>
      </is>
    </oc>
    <nc r="A481" t="inlineStr">
      <is>
        <t>447</t>
      </is>
    </nc>
    <odxf/>
    <ndxf/>
  </rcc>
  <rcc rId="4762" sId="1" odxf="1" dxf="1">
    <oc r="A482" t="inlineStr">
      <is>
        <t>441</t>
      </is>
    </oc>
    <nc r="A482" t="inlineStr">
      <is>
        <t>448</t>
      </is>
    </nc>
    <odxf/>
    <ndxf/>
  </rcc>
  <rcc rId="4763" sId="1" odxf="1" dxf="1">
    <oc r="A483" t="inlineStr">
      <is>
        <t>442</t>
      </is>
    </oc>
    <nc r="A483" t="inlineStr">
      <is>
        <t>449</t>
      </is>
    </nc>
    <odxf/>
    <ndxf/>
  </rcc>
  <rcc rId="4764" sId="1" odxf="1" dxf="1">
    <oc r="A484" t="inlineStr">
      <is>
        <t>443</t>
      </is>
    </oc>
    <nc r="A484" t="inlineStr">
      <is>
        <t>450</t>
      </is>
    </nc>
    <odxf/>
    <ndxf/>
  </rcc>
  <rcc rId="4765" sId="1" odxf="1" dxf="1">
    <oc r="A485" t="inlineStr">
      <is>
        <t>444</t>
      </is>
    </oc>
    <nc r="A485" t="inlineStr">
      <is>
        <t>451</t>
      </is>
    </nc>
    <odxf/>
    <ndxf/>
  </rcc>
  <rcc rId="4766" sId="1" odxf="1" dxf="1">
    <oc r="A486" t="inlineStr">
      <is>
        <t>445</t>
      </is>
    </oc>
    <nc r="A486" t="inlineStr">
      <is>
        <t>452</t>
      </is>
    </nc>
    <odxf/>
    <ndxf/>
  </rcc>
  <rcc rId="4767" sId="1">
    <oc r="A489" t="inlineStr">
      <is>
        <t>446</t>
      </is>
    </oc>
    <nc r="A489" t="inlineStr">
      <is>
        <t>453</t>
      </is>
    </nc>
  </rcc>
  <rcc rId="4768" sId="1" odxf="1" dxf="1">
    <oc r="A490" t="inlineStr">
      <is>
        <t>447</t>
      </is>
    </oc>
    <nc r="A490" t="inlineStr">
      <is>
        <t>454</t>
      </is>
    </nc>
    <odxf/>
    <ndxf/>
  </rcc>
  <rcc rId="4769" sId="1" odxf="1" dxf="1">
    <oc r="A491" t="inlineStr">
      <is>
        <t>448</t>
      </is>
    </oc>
    <nc r="A491" t="inlineStr">
      <is>
        <t>455</t>
      </is>
    </nc>
    <odxf/>
    <ndxf/>
  </rcc>
  <rcc rId="4770" sId="1" odxf="1" dxf="1">
    <oc r="A492" t="inlineStr">
      <is>
        <t>449</t>
      </is>
    </oc>
    <nc r="A492" t="inlineStr">
      <is>
        <t>456</t>
      </is>
    </nc>
    <odxf/>
    <ndxf/>
  </rcc>
  <rcc rId="4771" sId="1" odxf="1" dxf="1">
    <oc r="A493" t="inlineStr">
      <is>
        <t>450</t>
      </is>
    </oc>
    <nc r="A493" t="inlineStr">
      <is>
        <t>457</t>
      </is>
    </nc>
    <odxf/>
    <ndxf/>
  </rcc>
  <rcc rId="4772" sId="1" odxf="1" dxf="1">
    <oc r="A494" t="inlineStr">
      <is>
        <t>451</t>
      </is>
    </oc>
    <nc r="A494" t="inlineStr">
      <is>
        <t>458</t>
      </is>
    </nc>
    <odxf/>
    <ndxf/>
  </rcc>
  <rcc rId="4773" sId="1" odxf="1" dxf="1">
    <oc r="A495" t="inlineStr">
      <is>
        <t>452</t>
      </is>
    </oc>
    <nc r="A495" t="inlineStr">
      <is>
        <t>459</t>
      </is>
    </nc>
    <odxf/>
    <ndxf/>
  </rcc>
  <rcc rId="4774" sId="1" odxf="1" dxf="1">
    <oc r="A496" t="inlineStr">
      <is>
        <t>453</t>
      </is>
    </oc>
    <nc r="A496" t="inlineStr">
      <is>
        <t>460</t>
      </is>
    </nc>
    <odxf/>
    <ndxf/>
  </rcc>
  <rcc rId="4775" sId="1" odxf="1" dxf="1">
    <oc r="A497" t="inlineStr">
      <is>
        <t>454</t>
      </is>
    </oc>
    <nc r="A497" t="inlineStr">
      <is>
        <t>461</t>
      </is>
    </nc>
    <odxf/>
    <ndxf/>
  </rcc>
  <rcc rId="4776" sId="1" odxf="1" dxf="1">
    <oc r="A498" t="inlineStr">
      <is>
        <t>455</t>
      </is>
    </oc>
    <nc r="A498" t="inlineStr">
      <is>
        <t>462</t>
      </is>
    </nc>
    <odxf/>
    <ndxf/>
  </rcc>
  <rcc rId="4777" sId="1" odxf="1" dxf="1">
    <oc r="A499" t="inlineStr">
      <is>
        <t>456</t>
      </is>
    </oc>
    <nc r="A499" t="inlineStr">
      <is>
        <t>463</t>
      </is>
    </nc>
    <odxf/>
    <ndxf/>
  </rcc>
  <rcc rId="4778" sId="1" odxf="1" dxf="1">
    <oc r="A500" t="inlineStr">
      <is>
        <t>457</t>
      </is>
    </oc>
    <nc r="A500" t="inlineStr">
      <is>
        <t>464</t>
      </is>
    </nc>
    <odxf/>
    <ndxf/>
  </rcc>
  <rcc rId="4779" sId="1" odxf="1" dxf="1">
    <oc r="A501" t="inlineStr">
      <is>
        <t>458</t>
      </is>
    </oc>
    <nc r="A501" t="inlineStr">
      <is>
        <t>465</t>
      </is>
    </nc>
    <odxf/>
    <ndxf/>
  </rcc>
  <rcc rId="4780" sId="1" odxf="1" dxf="1">
    <oc r="A502" t="inlineStr">
      <is>
        <t>459</t>
      </is>
    </oc>
    <nc r="A502" t="inlineStr">
      <is>
        <t>466</t>
      </is>
    </nc>
    <odxf/>
    <ndxf/>
  </rcc>
  <rcc rId="4781" sId="1" odxf="1" dxf="1">
    <oc r="A503" t="inlineStr">
      <is>
        <t>460</t>
      </is>
    </oc>
    <nc r="A503" t="inlineStr">
      <is>
        <t>467</t>
      </is>
    </nc>
    <odxf/>
    <ndxf/>
  </rcc>
  <rcc rId="4782" sId="1" odxf="1" dxf="1">
    <oc r="A504" t="inlineStr">
      <is>
        <t>461</t>
      </is>
    </oc>
    <nc r="A504" t="inlineStr">
      <is>
        <t>468</t>
      </is>
    </nc>
    <odxf/>
    <ndxf/>
  </rcc>
  <rcc rId="4783" sId="1" odxf="1" dxf="1">
    <oc r="A505" t="inlineStr">
      <is>
        <t>462</t>
      </is>
    </oc>
    <nc r="A505" t="inlineStr">
      <is>
        <t>469</t>
      </is>
    </nc>
    <odxf/>
    <ndxf/>
  </rcc>
  <rcc rId="4784" sId="1" odxf="1" dxf="1">
    <oc r="A506" t="inlineStr">
      <is>
        <t>463</t>
      </is>
    </oc>
    <nc r="A506" t="inlineStr">
      <is>
        <t>470</t>
      </is>
    </nc>
    <odxf/>
    <ndxf/>
  </rcc>
  <rcc rId="4785" sId="1" odxf="1" dxf="1">
    <oc r="A507" t="inlineStr">
      <is>
        <t>464</t>
      </is>
    </oc>
    <nc r="A507" t="inlineStr">
      <is>
        <t>471</t>
      </is>
    </nc>
    <odxf/>
    <ndxf/>
  </rcc>
  <rcc rId="4786" sId="1" odxf="1" dxf="1">
    <oc r="A508" t="inlineStr">
      <is>
        <t>465</t>
      </is>
    </oc>
    <nc r="A508" t="inlineStr">
      <is>
        <t>472</t>
      </is>
    </nc>
    <odxf/>
    <ndxf/>
  </rcc>
  <rcc rId="4787" sId="1" odxf="1" dxf="1">
    <oc r="A509" t="inlineStr">
      <is>
        <t>466</t>
      </is>
    </oc>
    <nc r="A509" t="inlineStr">
      <is>
        <t>473</t>
      </is>
    </nc>
    <odxf/>
    <ndxf/>
  </rcc>
  <rcc rId="4788" sId="1" odxf="1" dxf="1">
    <oc r="A512" t="inlineStr">
      <is>
        <t>467</t>
      </is>
    </oc>
    <nc r="A512" t="inlineStr">
      <is>
        <t>474</t>
      </is>
    </nc>
    <ndxf>
      <fill>
        <patternFill patternType="none">
          <bgColor indexed="65"/>
        </patternFill>
      </fill>
    </ndxf>
  </rcc>
  <rcc rId="4789" sId="1" odxf="1" dxf="1">
    <oc r="A513" t="inlineStr">
      <is>
        <t>468</t>
      </is>
    </oc>
    <nc r="A513" t="inlineStr">
      <is>
        <t>475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90" sId="1" odxf="1" dxf="1">
    <nc r="A514" t="inlineStr">
      <is>
        <t>476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91" sId="1" odxf="1" dxf="1">
    <oc r="A515" t="inlineStr">
      <is>
        <t>469</t>
      </is>
    </oc>
    <nc r="A515" t="inlineStr">
      <is>
        <t>477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92" sId="1" odxf="1" dxf="1">
    <oc r="A516" t="inlineStr">
      <is>
        <t>470</t>
      </is>
    </oc>
    <nc r="A516" t="inlineStr">
      <is>
        <t>478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93" sId="1" odxf="1" dxf="1">
    <oc r="A517" t="inlineStr">
      <is>
        <t>471</t>
      </is>
    </oc>
    <nc r="A517" t="inlineStr">
      <is>
        <t>479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94" sId="1" odxf="1" dxf="1">
    <oc r="A518" t="inlineStr">
      <is>
        <t>472</t>
      </is>
    </oc>
    <nc r="A518" t="inlineStr">
      <is>
        <t>480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95" sId="1" odxf="1" dxf="1">
    <oc r="A519" t="inlineStr">
      <is>
        <t>473</t>
      </is>
    </oc>
    <nc r="A519" t="inlineStr">
      <is>
        <t>481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96" sId="1" odxf="1" dxf="1">
    <oc r="A520" t="inlineStr">
      <is>
        <t>474</t>
      </is>
    </oc>
    <nc r="A520" t="inlineStr">
      <is>
        <t>482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97" sId="1" odxf="1" dxf="1">
    <oc r="A521" t="inlineStr">
      <is>
        <t>475</t>
      </is>
    </oc>
    <nc r="A521" t="inlineStr">
      <is>
        <t>483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98" sId="1" odxf="1" dxf="1">
    <oc r="A522" t="inlineStr">
      <is>
        <t>476</t>
      </is>
    </oc>
    <nc r="A522" t="inlineStr">
      <is>
        <t>484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799" sId="1" odxf="1" dxf="1">
    <oc r="A523" t="inlineStr">
      <is>
        <t>477</t>
      </is>
    </oc>
    <nc r="A523" t="inlineStr">
      <is>
        <t>485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00" sId="1" odxf="1" dxf="1">
    <oc r="A524" t="inlineStr">
      <is>
        <t>478</t>
      </is>
    </oc>
    <nc r="A524" t="inlineStr">
      <is>
        <t>486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01" sId="1" odxf="1" dxf="1">
    <oc r="A525" t="inlineStr">
      <is>
        <t>479</t>
      </is>
    </oc>
    <nc r="A525" t="inlineStr">
      <is>
        <t>487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02" sId="1" odxf="1" dxf="1">
    <oc r="A526" t="inlineStr">
      <is>
        <t>480</t>
      </is>
    </oc>
    <nc r="A526" t="inlineStr">
      <is>
        <t>488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03" sId="1" odxf="1" dxf="1">
    <oc r="A527" t="inlineStr">
      <is>
        <t>481</t>
      </is>
    </oc>
    <nc r="A527" t="inlineStr">
      <is>
        <t>489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04" sId="1" odxf="1" dxf="1">
    <oc r="A528" t="inlineStr">
      <is>
        <t>482</t>
      </is>
    </oc>
    <nc r="A528" t="inlineStr">
      <is>
        <t>490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05" sId="1" odxf="1" dxf="1">
    <oc r="A529" t="inlineStr">
      <is>
        <t>483</t>
      </is>
    </oc>
    <nc r="A529" t="inlineStr">
      <is>
        <t>491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06" sId="1" odxf="1" dxf="1">
    <oc r="A530" t="inlineStr">
      <is>
        <t>484</t>
      </is>
    </oc>
    <nc r="A530" t="inlineStr">
      <is>
        <t>492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07" sId="1" odxf="1" dxf="1">
    <oc r="A531" t="inlineStr">
      <is>
        <t>485</t>
      </is>
    </oc>
    <nc r="A531" t="inlineStr">
      <is>
        <t>493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08" sId="1" odxf="1" dxf="1">
    <oc r="A532" t="inlineStr">
      <is>
        <t>486</t>
      </is>
    </oc>
    <nc r="A532" t="inlineStr">
      <is>
        <t>494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09" sId="1" odxf="1" dxf="1">
    <oc r="A533" t="inlineStr">
      <is>
        <t>487</t>
      </is>
    </oc>
    <nc r="A533" t="inlineStr">
      <is>
        <t>495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10" sId="1" odxf="1" dxf="1">
    <oc r="A534" t="inlineStr">
      <is>
        <t>488</t>
      </is>
    </oc>
    <nc r="A534" t="inlineStr">
      <is>
        <t>496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11" sId="1" odxf="1" dxf="1">
    <oc r="A535" t="inlineStr">
      <is>
        <t>489</t>
      </is>
    </oc>
    <nc r="A535" t="inlineStr">
      <is>
        <t>497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12" sId="1" odxf="1" dxf="1">
    <oc r="A536" t="inlineStr">
      <is>
        <t>490</t>
      </is>
    </oc>
    <nc r="A536" t="inlineStr">
      <is>
        <t>498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</revisions>
</file>

<file path=xl/revisions/revisionLog1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13" sId="1">
    <oc r="A539" t="inlineStr">
      <is>
        <t>491</t>
      </is>
    </oc>
    <nc r="A539" t="inlineStr">
      <is>
        <t>499</t>
      </is>
    </nc>
  </rcc>
  <rcc rId="4814" sId="1" odxf="1" dxf="1">
    <oc r="A540" t="inlineStr">
      <is>
        <t>492</t>
      </is>
    </oc>
    <nc r="A540" t="inlineStr">
      <is>
        <t>500</t>
      </is>
    </nc>
    <odxf/>
    <ndxf/>
  </rcc>
  <rcc rId="4815" sId="1" odxf="1" dxf="1">
    <oc r="A541" t="inlineStr">
      <is>
        <t>493</t>
      </is>
    </oc>
    <nc r="A541" t="inlineStr">
      <is>
        <t>501</t>
      </is>
    </nc>
    <odxf/>
    <ndxf/>
  </rcc>
  <rcc rId="4816" sId="1" odxf="1" dxf="1">
    <oc r="A542" t="inlineStr">
      <is>
        <t>494</t>
      </is>
    </oc>
    <nc r="A542" t="inlineStr">
      <is>
        <t>502</t>
      </is>
    </nc>
    <odxf/>
    <ndxf/>
  </rcc>
  <rcc rId="4817" sId="1" odxf="1" dxf="1">
    <oc r="A543" t="inlineStr">
      <is>
        <t>495</t>
      </is>
    </oc>
    <nc r="A543" t="inlineStr">
      <is>
        <t>503</t>
      </is>
    </nc>
    <odxf/>
    <ndxf/>
  </rcc>
  <rcc rId="4818" sId="1" odxf="1" dxf="1">
    <oc r="A544" t="inlineStr">
      <is>
        <t>496</t>
      </is>
    </oc>
    <nc r="A544" t="inlineStr">
      <is>
        <t>504</t>
      </is>
    </nc>
    <odxf/>
    <ndxf/>
  </rcc>
  <rcc rId="4819" sId="1" odxf="1" dxf="1">
    <oc r="A545" t="inlineStr">
      <is>
        <t>497</t>
      </is>
    </oc>
    <nc r="A545" t="inlineStr">
      <is>
        <t>505</t>
      </is>
    </nc>
    <odxf/>
    <ndxf/>
  </rcc>
  <rcc rId="4820" sId="1" odxf="1" dxf="1">
    <oc r="A546" t="inlineStr">
      <is>
        <t>498</t>
      </is>
    </oc>
    <nc r="A546" t="inlineStr">
      <is>
        <t>506</t>
      </is>
    </nc>
    <odxf/>
    <ndxf/>
  </rcc>
  <rcc rId="4821" sId="1" odxf="1" dxf="1">
    <oc r="A547" t="inlineStr">
      <is>
        <t>499</t>
      </is>
    </oc>
    <nc r="A547" t="inlineStr">
      <is>
        <t>507</t>
      </is>
    </nc>
    <odxf/>
    <ndxf/>
  </rcc>
  <rcc rId="4822" sId="1" odxf="1" dxf="1">
    <oc r="A548" t="inlineStr">
      <is>
        <t>500</t>
      </is>
    </oc>
    <nc r="A548" t="inlineStr">
      <is>
        <t>508</t>
      </is>
    </nc>
    <odxf/>
    <ndxf/>
  </rcc>
  <rcc rId="4823" sId="1" odxf="1" dxf="1">
    <oc r="A549" t="inlineStr">
      <is>
        <t>501</t>
      </is>
    </oc>
    <nc r="A549" t="inlineStr">
      <is>
        <t>509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24" sId="1" odxf="1" dxf="1">
    <oc r="A550" t="inlineStr">
      <is>
        <t>502</t>
      </is>
    </oc>
    <nc r="A550" t="inlineStr">
      <is>
        <t>510</t>
      </is>
    </nc>
    <odxf/>
    <ndxf/>
  </rcc>
  <rcc rId="4825" sId="1" odxf="1" dxf="1">
    <oc r="A551" t="inlineStr">
      <is>
        <t>503</t>
      </is>
    </oc>
    <nc r="A551" t="inlineStr">
      <is>
        <t>511</t>
      </is>
    </nc>
    <odxf/>
    <ndxf/>
  </rcc>
  <rcc rId="4826" sId="1" odxf="1" dxf="1">
    <oc r="A552" t="inlineStr">
      <is>
        <t>504</t>
      </is>
    </oc>
    <nc r="A552" t="inlineStr">
      <is>
        <t>512</t>
      </is>
    </nc>
    <odxf/>
    <ndxf/>
  </rcc>
  <rcc rId="4827" sId="1" odxf="1" dxf="1">
    <oc r="A553" t="inlineStr">
      <is>
        <t>505</t>
      </is>
    </oc>
    <nc r="A553" t="inlineStr">
      <is>
        <t>513</t>
      </is>
    </nc>
    <odxf/>
    <ndxf/>
  </rcc>
  <rcc rId="4828" sId="1" odxf="1" dxf="1">
    <oc r="A554" t="inlineStr">
      <is>
        <t>506</t>
      </is>
    </oc>
    <nc r="A554" t="inlineStr">
      <is>
        <t>514</t>
      </is>
    </nc>
    <odxf/>
    <ndxf/>
  </rcc>
  <rcc rId="4829" sId="1" odxf="1" dxf="1">
    <oc r="A555" t="inlineStr">
      <is>
        <t>507</t>
      </is>
    </oc>
    <nc r="A555" t="inlineStr">
      <is>
        <t>515</t>
      </is>
    </nc>
    <odxf/>
    <ndxf/>
  </rcc>
  <rcc rId="4830" sId="1" odxf="1" dxf="1">
    <oc r="A556" t="inlineStr">
      <is>
        <t>508</t>
      </is>
    </oc>
    <nc r="A556" t="inlineStr">
      <is>
        <t>516</t>
      </is>
    </nc>
    <odxf/>
    <ndxf/>
  </rcc>
  <rcc rId="4831" sId="1" odxf="1" dxf="1">
    <oc r="A557" t="inlineStr">
      <is>
        <t>509</t>
      </is>
    </oc>
    <nc r="A557" t="inlineStr">
      <is>
        <t>517</t>
      </is>
    </nc>
    <odxf/>
    <ndxf/>
  </rcc>
  <rcc rId="4832" sId="1" odxf="1" dxf="1">
    <oc r="A558" t="inlineStr">
      <is>
        <t>510</t>
      </is>
    </oc>
    <nc r="A558" t="inlineStr">
      <is>
        <t>518</t>
      </is>
    </nc>
    <odxf/>
    <ndxf/>
  </rcc>
  <rcc rId="4833" sId="1" odxf="1" dxf="1">
    <oc r="A559" t="inlineStr">
      <is>
        <t>511</t>
      </is>
    </oc>
    <nc r="A559" t="inlineStr">
      <is>
        <t>519</t>
      </is>
    </nc>
    <odxf/>
    <ndxf/>
  </rcc>
  <rcc rId="4834" sId="1" odxf="1" dxf="1">
    <oc r="A562" t="inlineStr">
      <is>
        <t>512</t>
      </is>
    </oc>
    <nc r="A562" t="inlineStr">
      <is>
        <t>520</t>
      </is>
    </nc>
    <ndxf>
      <fill>
        <patternFill patternType="none">
          <bgColor indexed="65"/>
        </patternFill>
      </fill>
    </ndxf>
  </rcc>
  <rcc rId="4835" sId="1" odxf="1" dxf="1">
    <oc r="A563" t="inlineStr">
      <is>
        <t>513</t>
      </is>
    </oc>
    <nc r="A563" t="inlineStr">
      <is>
        <t>521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36" sId="1" odxf="1" dxf="1">
    <oc r="A564" t="inlineStr">
      <is>
        <t>514</t>
      </is>
    </oc>
    <nc r="A564" t="inlineStr">
      <is>
        <t>522</t>
      </is>
    </nc>
    <odxf/>
    <ndxf/>
  </rcc>
  <rcc rId="4837" sId="1" odxf="1" dxf="1">
    <oc r="A565" t="inlineStr">
      <is>
        <t>515</t>
      </is>
    </oc>
    <nc r="A565" t="inlineStr">
      <is>
        <t>523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38" sId="1" odxf="1" dxf="1">
    <oc r="A566" t="inlineStr">
      <is>
        <t>516</t>
      </is>
    </oc>
    <nc r="A566" t="inlineStr">
      <is>
        <t>524</t>
      </is>
    </nc>
    <odxf/>
    <ndxf/>
  </rcc>
  <rcc rId="4839" sId="1" odxf="1" dxf="1">
    <oc r="A567" t="inlineStr">
      <is>
        <t>517</t>
      </is>
    </oc>
    <nc r="A567" t="inlineStr">
      <is>
        <t>525</t>
      </is>
    </nc>
    <odxf/>
    <ndxf/>
  </rcc>
  <rcc rId="4840" sId="1" odxf="1" dxf="1">
    <oc r="A568" t="inlineStr">
      <is>
        <t>518</t>
      </is>
    </oc>
    <nc r="A568" t="inlineStr">
      <is>
        <t>526</t>
      </is>
    </nc>
    <odxf/>
    <ndxf/>
  </rcc>
  <rcc rId="4841" sId="1" odxf="1" dxf="1">
    <oc r="A569" t="inlineStr">
      <is>
        <t>519</t>
      </is>
    </oc>
    <nc r="A569" t="inlineStr">
      <is>
        <t>527</t>
      </is>
    </nc>
    <odxf/>
    <ndxf/>
  </rcc>
  <rcc rId="4842" sId="1" odxf="1" dxf="1">
    <oc r="A570" t="inlineStr">
      <is>
        <t>520</t>
      </is>
    </oc>
    <nc r="A570" t="inlineStr">
      <is>
        <t>528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43" sId="1" odxf="1" dxf="1">
    <oc r="A571" t="inlineStr">
      <is>
        <t>521</t>
      </is>
    </oc>
    <nc r="A571" t="inlineStr">
      <is>
        <t>529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44" sId="1" odxf="1" dxf="1">
    <oc r="A572" t="inlineStr">
      <is>
        <t>522</t>
      </is>
    </oc>
    <nc r="A572" t="inlineStr">
      <is>
        <t>530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45" sId="1" odxf="1" dxf="1">
    <oc r="A573" t="inlineStr">
      <is>
        <t>523</t>
      </is>
    </oc>
    <nc r="A573" t="inlineStr">
      <is>
        <t>531</t>
      </is>
    </nc>
    <odxf/>
    <ndxf/>
  </rcc>
  <rcc rId="4846" sId="1" odxf="1" dxf="1">
    <oc r="A574" t="inlineStr">
      <is>
        <t>524</t>
      </is>
    </oc>
    <nc r="A574" t="inlineStr">
      <is>
        <t>532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47" sId="1" odxf="1" dxf="1">
    <oc r="A575" t="inlineStr">
      <is>
        <t>525</t>
      </is>
    </oc>
    <nc r="A575" t="inlineStr">
      <is>
        <t>533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48" sId="1" odxf="1" dxf="1">
    <oc r="A576" t="inlineStr">
      <is>
        <t>526</t>
      </is>
    </oc>
    <nc r="A576" t="inlineStr">
      <is>
        <t>534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49" sId="1" odxf="1" dxf="1">
    <oc r="A577" t="inlineStr">
      <is>
        <t>527</t>
      </is>
    </oc>
    <nc r="A577" t="inlineStr">
      <is>
        <t>535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50" sId="1" odxf="1" dxf="1">
    <oc r="A578" t="inlineStr">
      <is>
        <t>528</t>
      </is>
    </oc>
    <nc r="A578" t="inlineStr">
      <is>
        <t>536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51" sId="1" odxf="1" dxf="1">
    <oc r="A579" t="inlineStr">
      <is>
        <t>529</t>
      </is>
    </oc>
    <nc r="A579" t="inlineStr">
      <is>
        <t>537</t>
      </is>
    </nc>
    <odxf/>
    <ndxf/>
  </rcc>
  <rcc rId="4852" sId="1" odxf="1" dxf="1">
    <oc r="A580" t="inlineStr">
      <is>
        <t>530</t>
      </is>
    </oc>
    <nc r="A580" t="inlineStr">
      <is>
        <t>538</t>
      </is>
    </nc>
    <odxf/>
    <ndxf/>
  </rcc>
  <rcc rId="4853" sId="1" odxf="1" dxf="1">
    <oc r="A581" t="inlineStr">
      <is>
        <t>531</t>
      </is>
    </oc>
    <nc r="A581" t="inlineStr">
      <is>
        <t>539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54" sId="1" odxf="1" dxf="1">
    <oc r="A582" t="inlineStr">
      <is>
        <t>532</t>
      </is>
    </oc>
    <nc r="A582" t="inlineStr">
      <is>
        <t>540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55" sId="1" odxf="1" dxf="1">
    <oc r="A583" t="inlineStr">
      <is>
        <t>533</t>
      </is>
    </oc>
    <nc r="A583" t="inlineStr">
      <is>
        <t>541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56" sId="1" odxf="1" dxf="1">
    <oc r="A584" t="inlineStr">
      <is>
        <t>534</t>
      </is>
    </oc>
    <nc r="A584" t="inlineStr">
      <is>
        <t>542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57" sId="1" odxf="1" dxf="1">
    <oc r="A585" t="inlineStr">
      <is>
        <t>535</t>
      </is>
    </oc>
    <nc r="A585" t="inlineStr">
      <is>
        <t>543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58" sId="1" odxf="1" dxf="1">
    <oc r="A586" t="inlineStr">
      <is>
        <t>536</t>
      </is>
    </oc>
    <nc r="A586" t="inlineStr">
      <is>
        <t>544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59" sId="1" odxf="1" dxf="1">
    <oc r="A587" t="inlineStr">
      <is>
        <t>537</t>
      </is>
    </oc>
    <nc r="A587" t="inlineStr">
      <is>
        <t>545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60" sId="1" odxf="1" dxf="1">
    <oc r="A588" t="inlineStr">
      <is>
        <t>538</t>
      </is>
    </oc>
    <nc r="A588" t="inlineStr">
      <is>
        <t>546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61" sId="1" odxf="1" dxf="1">
    <oc r="A589" t="inlineStr">
      <is>
        <t>539</t>
      </is>
    </oc>
    <nc r="A589" t="inlineStr">
      <is>
        <t>547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62" sId="1" odxf="1" dxf="1">
    <oc r="A590" t="inlineStr">
      <is>
        <t>540</t>
      </is>
    </oc>
    <nc r="A590" t="inlineStr">
      <is>
        <t>548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63" sId="1" odxf="1" dxf="1">
    <oc r="A591" t="inlineStr">
      <is>
        <t>541</t>
      </is>
    </oc>
    <nc r="A591" t="inlineStr">
      <is>
        <t>549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64" sId="1" odxf="1" dxf="1">
    <oc r="A592" t="inlineStr">
      <is>
        <t>542</t>
      </is>
    </oc>
    <nc r="A592" t="inlineStr">
      <is>
        <t>550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4865" sId="1" odxf="1" dxf="1">
    <oc r="A595" t="inlineStr">
      <is>
        <t>543</t>
      </is>
    </oc>
    <nc r="A595" t="inlineStr">
      <is>
        <t>551</t>
      </is>
    </nc>
    <ndxf>
      <fill>
        <patternFill patternType="none">
          <bgColor indexed="65"/>
        </patternFill>
      </fill>
    </ndxf>
  </rcc>
  <rcc rId="4866" sId="1" odxf="1" dxf="1">
    <oc r="A596" t="inlineStr">
      <is>
        <t>544</t>
      </is>
    </oc>
    <nc r="A596" t="inlineStr">
      <is>
        <t>552</t>
      </is>
    </nc>
    <odxf/>
    <ndxf/>
  </rcc>
  <rcc rId="4867" sId="1" odxf="1" dxf="1">
    <oc r="A597" t="inlineStr">
      <is>
        <t>545</t>
      </is>
    </oc>
    <nc r="A597" t="inlineStr">
      <is>
        <t>553</t>
      </is>
    </nc>
    <odxf/>
    <ndxf/>
  </rcc>
  <rcc rId="4868" sId="1" odxf="1" dxf="1">
    <oc r="A598" t="inlineStr">
      <is>
        <t>546</t>
      </is>
    </oc>
    <nc r="A598" t="inlineStr">
      <is>
        <t>554</t>
      </is>
    </nc>
    <odxf/>
    <ndxf/>
  </rcc>
  <rcc rId="4869" sId="1" odxf="1" dxf="1">
    <oc r="A599" t="inlineStr">
      <is>
        <t>547</t>
      </is>
    </oc>
    <nc r="A599" t="inlineStr">
      <is>
        <t>555</t>
      </is>
    </nc>
    <odxf/>
    <ndxf/>
  </rcc>
  <rcc rId="4870" sId="1" odxf="1" dxf="1">
    <oc r="A600" t="inlineStr">
      <is>
        <t>548</t>
      </is>
    </oc>
    <nc r="A600" t="inlineStr">
      <is>
        <t>556</t>
      </is>
    </nc>
    <odxf/>
    <ndxf/>
  </rcc>
  <rcc rId="4871" sId="1" odxf="1" dxf="1">
    <oc r="A601" t="inlineStr">
      <is>
        <t>549</t>
      </is>
    </oc>
    <nc r="A601" t="inlineStr">
      <is>
        <t>557</t>
      </is>
    </nc>
    <odxf/>
    <ndxf/>
  </rcc>
  <rcc rId="4872" sId="1" odxf="1" dxf="1">
    <oc r="A602" t="inlineStr">
      <is>
        <t>550</t>
      </is>
    </oc>
    <nc r="A602" t="inlineStr">
      <is>
        <t>558</t>
      </is>
    </nc>
    <odxf/>
    <ndxf/>
  </rcc>
  <rcc rId="4873" sId="1" odxf="1" dxf="1">
    <oc r="A603" t="inlineStr">
      <is>
        <t>551</t>
      </is>
    </oc>
    <nc r="A603" t="inlineStr">
      <is>
        <t>559</t>
      </is>
    </nc>
    <odxf/>
    <ndxf/>
  </rcc>
  <rcc rId="4874" sId="1" odxf="1" dxf="1">
    <oc r="A604" t="inlineStr">
      <is>
        <t>552</t>
      </is>
    </oc>
    <nc r="A604" t="inlineStr">
      <is>
        <t>560</t>
      </is>
    </nc>
    <odxf/>
    <ndxf/>
  </rcc>
  <rcc rId="4875" sId="1" odxf="1" dxf="1">
    <oc r="A605" t="inlineStr">
      <is>
        <t>553</t>
      </is>
    </oc>
    <nc r="A605" t="inlineStr">
      <is>
        <t>561</t>
      </is>
    </nc>
    <odxf/>
    <ndxf/>
  </rcc>
  <rcc rId="4876" sId="1" odxf="1" dxf="1">
    <oc r="A606" t="inlineStr">
      <is>
        <t>554</t>
      </is>
    </oc>
    <nc r="A606" t="inlineStr">
      <is>
        <t>562</t>
      </is>
    </nc>
    <odxf/>
    <ndxf/>
  </rcc>
  <rcc rId="4877" sId="1" odxf="1" dxf="1">
    <oc r="A607" t="inlineStr">
      <is>
        <t>555</t>
      </is>
    </oc>
    <nc r="A607" t="inlineStr">
      <is>
        <t>563</t>
      </is>
    </nc>
    <odxf/>
    <ndxf/>
  </rcc>
  <rcc rId="4878" sId="1" odxf="1" dxf="1">
    <oc r="A608" t="inlineStr">
      <is>
        <t>556</t>
      </is>
    </oc>
    <nc r="A608" t="inlineStr">
      <is>
        <t>564</t>
      </is>
    </nc>
    <odxf/>
    <ndxf/>
  </rcc>
  <rcc rId="4879" sId="1" odxf="1" dxf="1">
    <oc r="A609" t="inlineStr">
      <is>
        <t>557</t>
      </is>
    </oc>
    <nc r="A609" t="inlineStr">
      <is>
        <t>565</t>
      </is>
    </nc>
    <odxf/>
    <ndxf/>
  </rcc>
  <rcc rId="4880" sId="1" odxf="1" dxf="1">
    <oc r="A610" t="inlineStr">
      <is>
        <t>558</t>
      </is>
    </oc>
    <nc r="A610" t="inlineStr">
      <is>
        <t>566</t>
      </is>
    </nc>
    <odxf/>
    <ndxf/>
  </rcc>
  <rcc rId="4881" sId="1" odxf="1" dxf="1">
    <oc r="A611" t="inlineStr">
      <is>
        <t>559</t>
      </is>
    </oc>
    <nc r="A611" t="inlineStr">
      <is>
        <t>567</t>
      </is>
    </nc>
    <odxf/>
    <ndxf/>
  </rcc>
  <rcc rId="4882" sId="1" odxf="1" dxf="1">
    <oc r="A612" t="inlineStr">
      <is>
        <t>560</t>
      </is>
    </oc>
    <nc r="A612" t="inlineStr">
      <is>
        <t>568</t>
      </is>
    </nc>
    <odxf/>
    <ndxf/>
  </rcc>
  <rcc rId="4883" sId="1" odxf="1" dxf="1">
    <oc r="A613" t="inlineStr">
      <is>
        <t>561</t>
      </is>
    </oc>
    <nc r="A613" t="inlineStr">
      <is>
        <t>569</t>
      </is>
    </nc>
    <odxf/>
    <ndxf/>
  </rcc>
  <rcc rId="4884" sId="1" odxf="1" dxf="1">
    <oc r="A614" t="inlineStr">
      <is>
        <t>562</t>
      </is>
    </oc>
    <nc r="A614" t="inlineStr">
      <is>
        <t>570</t>
      </is>
    </nc>
    <odxf/>
    <ndxf/>
  </rcc>
  <rcc rId="4885" sId="1" odxf="1" dxf="1">
    <oc r="A615" t="inlineStr">
      <is>
        <t>563</t>
      </is>
    </oc>
    <nc r="A615" t="inlineStr">
      <is>
        <t>571</t>
      </is>
    </nc>
    <odxf/>
    <ndxf/>
  </rcc>
  <rcc rId="4886" sId="1" odxf="1" dxf="1">
    <oc r="A616" t="inlineStr">
      <is>
        <t>564</t>
      </is>
    </oc>
    <nc r="A616" t="inlineStr">
      <is>
        <t>572</t>
      </is>
    </nc>
    <odxf/>
    <ndxf/>
  </rcc>
  <rcc rId="4887" sId="1" odxf="1" dxf="1">
    <oc r="A617" t="inlineStr">
      <is>
        <t>565</t>
      </is>
    </oc>
    <nc r="A617" t="inlineStr">
      <is>
        <t>573</t>
      </is>
    </nc>
    <odxf/>
    <ndxf/>
  </rcc>
  <rcc rId="4888" sId="1" odxf="1" dxf="1">
    <oc r="A618" t="inlineStr">
      <is>
        <t>566</t>
      </is>
    </oc>
    <nc r="A618" t="inlineStr">
      <is>
        <t>574</t>
      </is>
    </nc>
    <odxf/>
    <ndxf/>
  </rcc>
  <rcc rId="4889" sId="1" odxf="1" dxf="1">
    <oc r="A619" t="inlineStr">
      <is>
        <t>567</t>
      </is>
    </oc>
    <nc r="A619" t="inlineStr">
      <is>
        <t>575</t>
      </is>
    </nc>
    <odxf/>
    <ndxf/>
  </rcc>
  <rcc rId="4890" sId="1" odxf="1" dxf="1">
    <oc r="A620" t="inlineStr">
      <is>
        <t>568</t>
      </is>
    </oc>
    <nc r="A620" t="inlineStr">
      <is>
        <t>576</t>
      </is>
    </nc>
    <odxf/>
    <ndxf/>
  </rcc>
  <rcc rId="4891" sId="1" odxf="1" dxf="1">
    <oc r="A621" t="inlineStr">
      <is>
        <t>569</t>
      </is>
    </oc>
    <nc r="A621" t="inlineStr">
      <is>
        <t>577</t>
      </is>
    </nc>
    <odxf/>
    <ndxf/>
  </rcc>
  <rcc rId="4892" sId="1" odxf="1" dxf="1">
    <oc r="A622" t="inlineStr">
      <is>
        <t>570</t>
      </is>
    </oc>
    <nc r="A622" t="inlineStr">
      <is>
        <t>578</t>
      </is>
    </nc>
    <odxf/>
    <ndxf/>
  </rcc>
  <rcc rId="4893" sId="1" odxf="1" dxf="1">
    <oc r="A623" t="inlineStr">
      <is>
        <t>571</t>
      </is>
    </oc>
    <nc r="A623" t="inlineStr">
      <is>
        <t>579</t>
      </is>
    </nc>
    <odxf/>
    <ndxf/>
  </rcc>
  <rcc rId="4894" sId="1" odxf="1" dxf="1">
    <oc r="A624" t="inlineStr">
      <is>
        <t>572</t>
      </is>
    </oc>
    <nc r="A624" t="inlineStr">
      <is>
        <t>580</t>
      </is>
    </nc>
    <odxf/>
    <ndxf/>
  </rcc>
  <rcc rId="4895" sId="1" odxf="1" dxf="1">
    <oc r="A625" t="inlineStr">
      <is>
        <t>573</t>
      </is>
    </oc>
    <nc r="A625" t="inlineStr">
      <is>
        <t>581</t>
      </is>
    </nc>
    <odxf/>
    <ndxf/>
  </rcc>
  <rcc rId="4896" sId="1" odxf="1" dxf="1">
    <oc r="A626" t="inlineStr">
      <is>
        <t>574</t>
      </is>
    </oc>
    <nc r="A626" t="inlineStr">
      <is>
        <t>582</t>
      </is>
    </nc>
    <odxf/>
    <ndxf/>
  </rcc>
  <rcc rId="4897" sId="1" odxf="1" dxf="1">
    <oc r="A627" t="inlineStr">
      <is>
        <t>575</t>
      </is>
    </oc>
    <nc r="A627" t="inlineStr">
      <is>
        <t>583</t>
      </is>
    </nc>
    <odxf/>
    <ndxf/>
  </rcc>
  <rcc rId="4898" sId="1" odxf="1" dxf="1">
    <oc r="A628" t="inlineStr">
      <is>
        <t>576</t>
      </is>
    </oc>
    <nc r="A628" t="inlineStr">
      <is>
        <t>584</t>
      </is>
    </nc>
    <odxf/>
    <ndxf/>
  </rcc>
  <rcc rId="4899" sId="1" odxf="1" dxf="1">
    <nc r="A629" t="inlineStr">
      <is>
        <t>585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00" sId="1" odxf="1" dxf="1">
    <nc r="A630" t="inlineStr">
      <is>
        <t>586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01" sId="1" odxf="1" dxf="1">
    <oc r="A631" t="inlineStr">
      <is>
        <t>577</t>
      </is>
    </oc>
    <nc r="A631" t="inlineStr">
      <is>
        <t>587</t>
      </is>
    </nc>
    <odxf/>
    <ndxf/>
  </rcc>
  <rcc rId="4902" sId="1" odxf="1" dxf="1">
    <oc r="A632" t="inlineStr">
      <is>
        <t>578</t>
      </is>
    </oc>
    <nc r="A632" t="inlineStr">
      <is>
        <t>588</t>
      </is>
    </nc>
    <odxf/>
    <ndxf/>
  </rcc>
  <rcc rId="4903" sId="1" odxf="1" dxf="1">
    <oc r="A633" t="inlineStr">
      <is>
        <t>579</t>
      </is>
    </oc>
    <nc r="A633" t="inlineStr">
      <is>
        <t>589</t>
      </is>
    </nc>
    <odxf/>
    <ndxf/>
  </rcc>
  <rcc rId="4904" sId="1" odxf="1" dxf="1">
    <oc r="A634" t="inlineStr">
      <is>
        <t>580</t>
      </is>
    </oc>
    <nc r="A634" t="inlineStr">
      <is>
        <t>590</t>
      </is>
    </nc>
    <odxf/>
    <ndxf/>
  </rcc>
  <rcc rId="4905" sId="1" odxf="1" dxf="1">
    <oc r="A635" t="inlineStr">
      <is>
        <t>582</t>
      </is>
    </oc>
    <nc r="A635" t="inlineStr">
      <is>
        <t>591</t>
      </is>
    </nc>
    <odxf/>
    <ndxf/>
  </rcc>
  <rcc rId="4906" sId="1" odxf="1" dxf="1">
    <oc r="A636" t="inlineStr">
      <is>
        <t>583</t>
      </is>
    </oc>
    <nc r="A636" t="inlineStr">
      <is>
        <t>592</t>
      </is>
    </nc>
    <odxf/>
    <ndxf/>
  </rcc>
  <rcc rId="4907" sId="1" odxf="1" dxf="1">
    <oc r="A637" t="inlineStr">
      <is>
        <t>584</t>
      </is>
    </oc>
    <nc r="A637" t="inlineStr">
      <is>
        <t>593</t>
      </is>
    </nc>
    <odxf/>
    <ndxf/>
  </rcc>
  <rcc rId="4908" sId="1" odxf="1" dxf="1">
    <oc r="A638" t="inlineStr">
      <is>
        <t>585</t>
      </is>
    </oc>
    <nc r="A638" t="inlineStr">
      <is>
        <t>594</t>
      </is>
    </nc>
    <odxf/>
    <ndxf/>
  </rcc>
  <rcc rId="4909" sId="1" odxf="1" dxf="1">
    <oc r="A639" t="inlineStr">
      <is>
        <t>586</t>
      </is>
    </oc>
    <nc r="A639" t="inlineStr">
      <is>
        <t>595</t>
      </is>
    </nc>
    <odxf/>
    <ndxf/>
  </rcc>
  <rcc rId="4910" sId="1" odxf="1" dxf="1">
    <oc r="A640" t="inlineStr">
      <is>
        <t>587</t>
      </is>
    </oc>
    <nc r="A640" t="inlineStr">
      <is>
        <t>596</t>
      </is>
    </nc>
    <odxf/>
    <ndxf/>
  </rcc>
  <rcc rId="4911" sId="1" odxf="1" dxf="1">
    <oc r="A641" t="inlineStr">
      <is>
        <t>588</t>
      </is>
    </oc>
    <nc r="A641" t="inlineStr">
      <is>
        <t>597</t>
      </is>
    </nc>
    <odxf/>
    <ndxf/>
  </rcc>
  <rcc rId="4912" sId="1" odxf="1" dxf="1">
    <oc r="A642" t="inlineStr">
      <is>
        <t>589</t>
      </is>
    </oc>
    <nc r="A642" t="inlineStr">
      <is>
        <t>598</t>
      </is>
    </nc>
    <odxf/>
    <ndxf/>
  </rcc>
  <rcc rId="4913" sId="1" odxf="1" dxf="1">
    <oc r="A643" t="inlineStr">
      <is>
        <t>590</t>
      </is>
    </oc>
    <nc r="A643" t="inlineStr">
      <is>
        <t>599</t>
      </is>
    </nc>
    <odxf/>
    <ndxf/>
  </rcc>
  <rcc rId="4914" sId="1" odxf="1" dxf="1">
    <oc r="A644" t="inlineStr">
      <is>
        <t>591</t>
      </is>
    </oc>
    <nc r="A644" t="inlineStr">
      <is>
        <t>600</t>
      </is>
    </nc>
    <odxf/>
    <ndxf/>
  </rcc>
  <rcc rId="4915" sId="1" odxf="1" dxf="1">
    <oc r="A645" t="inlineStr">
      <is>
        <t>592</t>
      </is>
    </oc>
    <nc r="A645" t="inlineStr">
      <is>
        <t>601</t>
      </is>
    </nc>
    <odxf/>
    <ndxf/>
  </rcc>
  <rcc rId="4916" sId="1" odxf="1" dxf="1">
    <oc r="A646" t="inlineStr">
      <is>
        <t>593</t>
      </is>
    </oc>
    <nc r="A646" t="inlineStr">
      <is>
        <t>602</t>
      </is>
    </nc>
    <odxf/>
    <ndxf/>
  </rcc>
  <rcc rId="4917" sId="1" odxf="1" dxf="1">
    <nc r="A647" t="inlineStr">
      <is>
        <t>603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18" sId="1" odxf="1" dxf="1">
    <oc r="A648" t="inlineStr">
      <is>
        <t>594</t>
      </is>
    </oc>
    <nc r="A648" t="inlineStr">
      <is>
        <t>604</t>
      </is>
    </nc>
    <odxf/>
    <ndxf/>
  </rcc>
  <rcc rId="4919" sId="1" odxf="1" dxf="1">
    <oc r="A649" t="inlineStr">
      <is>
        <t>595</t>
      </is>
    </oc>
    <nc r="A649" t="inlineStr">
      <is>
        <t>605</t>
      </is>
    </nc>
    <odxf/>
    <ndxf/>
  </rcc>
  <rcc rId="4920" sId="1" odxf="1" dxf="1">
    <oc r="A650" t="inlineStr">
      <is>
        <t>596</t>
      </is>
    </oc>
    <nc r="A650" t="inlineStr">
      <is>
        <t>606</t>
      </is>
    </nc>
    <odxf/>
    <ndxf/>
  </rcc>
  <rcc rId="4921" sId="1" odxf="1" dxf="1">
    <oc r="A651" t="inlineStr">
      <is>
        <t>597</t>
      </is>
    </oc>
    <nc r="A651" t="inlineStr">
      <is>
        <t>607</t>
      </is>
    </nc>
    <odxf/>
    <ndxf/>
  </rcc>
  <rcc rId="4922" sId="1" odxf="1" dxf="1">
    <oc r="A652" t="inlineStr">
      <is>
        <t>598</t>
      </is>
    </oc>
    <nc r="A652" t="inlineStr">
      <is>
        <t>608</t>
      </is>
    </nc>
    <odxf/>
    <ndxf/>
  </rcc>
  <rcc rId="4923" sId="1" odxf="1" dxf="1">
    <oc r="A653" t="inlineStr">
      <is>
        <t>599</t>
      </is>
    </oc>
    <nc r="A653" t="inlineStr">
      <is>
        <t>609</t>
      </is>
    </nc>
    <odxf/>
    <ndxf/>
  </rcc>
  <rcc rId="4924" sId="1" odxf="1" dxf="1">
    <oc r="A654" t="inlineStr">
      <is>
        <t>600</t>
      </is>
    </oc>
    <nc r="A654" t="inlineStr">
      <is>
        <t>610</t>
      </is>
    </nc>
    <odxf/>
    <ndxf/>
  </rcc>
  <rcc rId="4925" sId="1" odxf="1" dxf="1">
    <oc r="A655" t="inlineStr">
      <is>
        <t>601</t>
      </is>
    </oc>
    <nc r="A655" t="inlineStr">
      <is>
        <t>611</t>
      </is>
    </nc>
    <odxf/>
    <ndxf/>
  </rcc>
  <rcc rId="4926" sId="1" odxf="1" dxf="1">
    <oc r="A656" t="inlineStr">
      <is>
        <t>602</t>
      </is>
    </oc>
    <nc r="A656" t="inlineStr">
      <is>
        <t>612</t>
      </is>
    </nc>
    <odxf/>
    <ndxf/>
  </rcc>
  <rcc rId="4927" sId="1" odxf="1" dxf="1">
    <oc r="A657" t="inlineStr">
      <is>
        <t>603</t>
      </is>
    </oc>
    <nc r="A657" t="inlineStr">
      <is>
        <t>613</t>
      </is>
    </nc>
    <odxf/>
    <ndxf/>
  </rcc>
  <rcc rId="4928" sId="1" odxf="1" dxf="1">
    <oc r="A658" t="inlineStr">
      <is>
        <t>604</t>
      </is>
    </oc>
    <nc r="A658" t="inlineStr">
      <is>
        <t>614</t>
      </is>
    </nc>
    <odxf/>
    <ndxf/>
  </rcc>
  <rcc rId="4929" sId="1" odxf="1" dxf="1">
    <oc r="A659" t="inlineStr">
      <is>
        <t>605</t>
      </is>
    </oc>
    <nc r="A659" t="inlineStr">
      <is>
        <t>615</t>
      </is>
    </nc>
    <odxf/>
    <ndxf/>
  </rcc>
  <rcc rId="4930" sId="1" odxf="1" dxf="1">
    <oc r="A660" t="inlineStr">
      <is>
        <t>606</t>
      </is>
    </oc>
    <nc r="A660" t="inlineStr">
      <is>
        <t>616</t>
      </is>
    </nc>
    <odxf/>
    <ndxf/>
  </rcc>
  <rcc rId="4931" sId="1" odxf="1" dxf="1">
    <oc r="A661" t="inlineStr">
      <is>
        <t>607</t>
      </is>
    </oc>
    <nc r="A661" t="inlineStr">
      <is>
        <t>617</t>
      </is>
    </nc>
    <odxf/>
    <ndxf/>
  </rcc>
  <rcc rId="4932" sId="1" odxf="1" dxf="1">
    <oc r="A662" t="inlineStr">
      <is>
        <t>608</t>
      </is>
    </oc>
    <nc r="A662" t="inlineStr">
      <is>
        <t>618</t>
      </is>
    </nc>
    <odxf/>
    <ndxf/>
  </rcc>
  <rcc rId="4933" sId="1" odxf="1" dxf="1">
    <oc r="A663" t="inlineStr">
      <is>
        <t>609</t>
      </is>
    </oc>
    <nc r="A663" t="inlineStr">
      <is>
        <t>619</t>
      </is>
    </nc>
    <odxf/>
    <ndxf/>
  </rcc>
  <rcc rId="4934" sId="1" odxf="1" dxf="1">
    <oc r="A664" t="inlineStr">
      <is>
        <t>610</t>
      </is>
    </oc>
    <nc r="A664" t="inlineStr">
      <is>
        <t>620</t>
      </is>
    </nc>
    <odxf/>
    <ndxf/>
  </rcc>
  <rcc rId="4935" sId="1" odxf="1" dxf="1">
    <oc r="A665" t="inlineStr">
      <is>
        <t>611</t>
      </is>
    </oc>
    <nc r="A665" t="inlineStr">
      <is>
        <t>621</t>
      </is>
    </nc>
    <odxf/>
    <ndxf/>
  </rcc>
  <rcc rId="4936" sId="1" odxf="1" dxf="1">
    <oc r="A666" t="inlineStr">
      <is>
        <t>612</t>
      </is>
    </oc>
    <nc r="A666" t="inlineStr">
      <is>
        <t>622</t>
      </is>
    </nc>
    <odxf/>
    <ndxf/>
  </rcc>
  <rcc rId="4937" sId="1" odxf="1" dxf="1">
    <oc r="A667" t="inlineStr">
      <is>
        <t>613</t>
      </is>
    </oc>
    <nc r="A667" t="inlineStr">
      <is>
        <t>623</t>
      </is>
    </nc>
    <odxf/>
    <ndxf/>
  </rcc>
  <rcc rId="4938" sId="1" odxf="1" dxf="1">
    <nc r="A668" t="inlineStr">
      <is>
        <t>624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39" sId="1" odxf="1" dxf="1">
    <nc r="A669" t="inlineStr">
      <is>
        <t>625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40" sId="1" odxf="1" dxf="1">
    <oc r="A670" t="inlineStr">
      <is>
        <t>614</t>
      </is>
    </oc>
    <nc r="A670" t="inlineStr">
      <is>
        <t>626</t>
      </is>
    </nc>
    <odxf/>
    <ndxf/>
  </rcc>
  <rcc rId="4941" sId="1" odxf="1" dxf="1">
    <oc r="A671" t="inlineStr">
      <is>
        <t>615</t>
      </is>
    </oc>
    <nc r="A671" t="inlineStr">
      <is>
        <t>627</t>
      </is>
    </nc>
    <odxf/>
    <ndxf/>
  </rcc>
  <rcc rId="4942" sId="1" odxf="1" dxf="1">
    <oc r="A672" t="inlineStr">
      <is>
        <t>616</t>
      </is>
    </oc>
    <nc r="A672" t="inlineStr">
      <is>
        <t>628</t>
      </is>
    </nc>
    <odxf/>
    <ndxf/>
  </rcc>
  <rcc rId="4943" sId="1" odxf="1" dxf="1">
    <oc r="A673" t="inlineStr">
      <is>
        <t>617</t>
      </is>
    </oc>
    <nc r="A673" t="inlineStr">
      <is>
        <t>629</t>
      </is>
    </nc>
    <odxf/>
    <ndxf/>
  </rcc>
  <rcc rId="4944" sId="1" odxf="1" dxf="1">
    <oc r="A674" t="inlineStr">
      <is>
        <t>618</t>
      </is>
    </oc>
    <nc r="A674" t="inlineStr">
      <is>
        <t>630</t>
      </is>
    </nc>
    <odxf/>
    <ndxf/>
  </rcc>
  <rcc rId="4945" sId="1" odxf="1" dxf="1">
    <oc r="A675" t="inlineStr">
      <is>
        <t>619</t>
      </is>
    </oc>
    <nc r="A675" t="inlineStr">
      <is>
        <t>631</t>
      </is>
    </nc>
    <odxf/>
    <ndxf/>
  </rcc>
  <rcc rId="4946" sId="1" odxf="1" dxf="1">
    <oc r="A676" t="inlineStr">
      <is>
        <t>620</t>
      </is>
    </oc>
    <nc r="A676" t="inlineStr">
      <is>
        <t>632</t>
      </is>
    </nc>
    <odxf/>
    <ndxf/>
  </rcc>
  <rcc rId="4947" sId="1" odxf="1" dxf="1">
    <oc r="A677" t="inlineStr">
      <is>
        <t>621</t>
      </is>
    </oc>
    <nc r="A677" t="inlineStr">
      <is>
        <t>633</t>
      </is>
    </nc>
    <odxf/>
    <ndxf/>
  </rcc>
  <rcc rId="4948" sId="1" odxf="1" dxf="1">
    <oc r="A678" t="inlineStr">
      <is>
        <t>622</t>
      </is>
    </oc>
    <nc r="A678" t="inlineStr">
      <is>
        <t>634</t>
      </is>
    </nc>
    <odxf/>
    <ndxf/>
  </rcc>
  <rcc rId="4949" sId="1" odxf="1" dxf="1">
    <oc r="A679" t="inlineStr">
      <is>
        <t>623</t>
      </is>
    </oc>
    <nc r="A679" t="inlineStr">
      <is>
        <t>635</t>
      </is>
    </nc>
    <odxf/>
    <ndxf/>
  </rcc>
  <rcc rId="4950" sId="1" odxf="1" dxf="1">
    <oc r="A680" t="inlineStr">
      <is>
        <t>624</t>
      </is>
    </oc>
    <nc r="A680" t="inlineStr">
      <is>
        <t>636</t>
      </is>
    </nc>
    <odxf/>
    <ndxf/>
  </rcc>
  <rcc rId="4951" sId="1" odxf="1" dxf="1">
    <oc r="A681" t="inlineStr">
      <is>
        <t>625</t>
      </is>
    </oc>
    <nc r="A681" t="inlineStr">
      <is>
        <t>637</t>
      </is>
    </nc>
    <odxf/>
    <ndxf/>
  </rcc>
  <rcc rId="4952" sId="1" odxf="1" dxf="1">
    <oc r="A682" t="inlineStr">
      <is>
        <t>626</t>
      </is>
    </oc>
    <nc r="A682" t="inlineStr">
      <is>
        <t>638</t>
      </is>
    </nc>
    <odxf/>
    <ndxf/>
  </rcc>
  <rcc rId="4953" sId="1" odxf="1" dxf="1">
    <nc r="A683" t="inlineStr">
      <is>
        <t>639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54" sId="1" odxf="1" dxf="1">
    <oc r="A684" t="inlineStr">
      <is>
        <t>627</t>
      </is>
    </oc>
    <nc r="A684" t="inlineStr">
      <is>
        <t>640</t>
      </is>
    </nc>
    <odxf/>
    <ndxf/>
  </rcc>
  <rcc rId="4955" sId="1" odxf="1" dxf="1">
    <oc r="A685" t="inlineStr">
      <is>
        <t>628</t>
      </is>
    </oc>
    <nc r="A685" t="inlineStr">
      <is>
        <t>641</t>
      </is>
    </nc>
    <odxf/>
    <ndxf/>
  </rcc>
  <rcc rId="4956" sId="1" odxf="1" dxf="1">
    <oc r="A686" t="inlineStr">
      <is>
        <t>629</t>
      </is>
    </oc>
    <nc r="A686" t="inlineStr">
      <is>
        <t>642</t>
      </is>
    </nc>
    <odxf/>
    <ndxf/>
  </rcc>
  <rcc rId="4957" sId="1" odxf="1" dxf="1">
    <oc r="A687" t="inlineStr">
      <is>
        <t>630</t>
      </is>
    </oc>
    <nc r="A687" t="inlineStr">
      <is>
        <t>643</t>
      </is>
    </nc>
    <odxf/>
    <ndxf/>
  </rcc>
  <rcc rId="4958" sId="1" odxf="1" dxf="1">
    <oc r="A688" t="inlineStr">
      <is>
        <t>631</t>
      </is>
    </oc>
    <nc r="A688" t="inlineStr">
      <is>
        <t>644</t>
      </is>
    </nc>
    <odxf/>
    <ndxf/>
  </rcc>
  <rcc rId="4959" sId="1" odxf="1" dxf="1">
    <oc r="A689" t="inlineStr">
      <is>
        <t>632</t>
      </is>
    </oc>
    <nc r="A689" t="inlineStr">
      <is>
        <t>645</t>
      </is>
    </nc>
    <odxf/>
    <ndxf/>
  </rcc>
  <rcc rId="4960" sId="1" odxf="1" dxf="1">
    <oc r="A690" t="inlineStr">
      <is>
        <t>633</t>
      </is>
    </oc>
    <nc r="A690" t="inlineStr">
      <is>
        <t>646</t>
      </is>
    </nc>
    <odxf/>
    <ndxf/>
  </rcc>
  <rcc rId="4961" sId="1" odxf="1" dxf="1">
    <oc r="A691" t="inlineStr">
      <is>
        <t>634</t>
      </is>
    </oc>
    <nc r="A691" t="inlineStr">
      <is>
        <t>647</t>
      </is>
    </nc>
    <odxf/>
    <ndxf/>
  </rcc>
  <rcc rId="4962" sId="1" odxf="1" dxf="1">
    <oc r="A692" t="inlineStr">
      <is>
        <t>635</t>
      </is>
    </oc>
    <nc r="A692" t="inlineStr">
      <is>
        <t>648</t>
      </is>
    </nc>
    <odxf/>
    <ndxf/>
  </rcc>
  <rcc rId="4963" sId="1" odxf="1" dxf="1">
    <oc r="A693" t="inlineStr">
      <is>
        <t>636</t>
      </is>
    </oc>
    <nc r="A693" t="inlineStr">
      <is>
        <t>649</t>
      </is>
    </nc>
    <odxf/>
    <ndxf/>
  </rcc>
  <rcc rId="4964" sId="1" odxf="1" dxf="1">
    <oc r="A694" t="inlineStr">
      <is>
        <t>637</t>
      </is>
    </oc>
    <nc r="A694" t="inlineStr">
      <is>
        <t>650</t>
      </is>
    </nc>
    <odxf/>
    <ndxf/>
  </rcc>
  <rcc rId="4965" sId="1" odxf="1" dxf="1">
    <oc r="A695" t="inlineStr">
      <is>
        <t>638</t>
      </is>
    </oc>
    <nc r="A695" t="inlineStr">
      <is>
        <t>651</t>
      </is>
    </nc>
    <odxf/>
    <ndxf/>
  </rcc>
  <rcc rId="4966" sId="1" odxf="1" dxf="1">
    <oc r="A696" t="inlineStr">
      <is>
        <t>639</t>
      </is>
    </oc>
    <nc r="A696" t="inlineStr">
      <is>
        <t>652</t>
      </is>
    </nc>
    <odxf/>
    <ndxf/>
  </rcc>
  <rcc rId="4967" sId="1" odxf="1" dxf="1">
    <oc r="A697" t="inlineStr">
      <is>
        <t>640</t>
      </is>
    </oc>
    <nc r="A697" t="inlineStr">
      <is>
        <t>653</t>
      </is>
    </nc>
    <odxf/>
    <ndxf/>
  </rcc>
  <rcc rId="4968" sId="1" odxf="1" dxf="1">
    <oc r="A698" t="inlineStr">
      <is>
        <t>641</t>
      </is>
    </oc>
    <nc r="A698" t="inlineStr">
      <is>
        <t>654</t>
      </is>
    </nc>
    <odxf/>
    <ndxf/>
  </rcc>
  <rcc rId="4969" sId="1" odxf="1" dxf="1">
    <oc r="A699" t="inlineStr">
      <is>
        <t>642</t>
      </is>
    </oc>
    <nc r="A699" t="inlineStr">
      <is>
        <t>655</t>
      </is>
    </nc>
    <odxf/>
    <ndxf/>
  </rcc>
  <rcc rId="4970" sId="1" odxf="1" dxf="1">
    <oc r="A700" t="inlineStr">
      <is>
        <t>643</t>
      </is>
    </oc>
    <nc r="A700" t="inlineStr">
      <is>
        <t>656</t>
      </is>
    </nc>
    <odxf/>
    <ndxf/>
  </rcc>
  <rcc rId="4971" sId="1" odxf="1" dxf="1">
    <oc r="A701" t="inlineStr">
      <is>
        <t>644</t>
      </is>
    </oc>
    <nc r="A701" t="inlineStr">
      <is>
        <t>657</t>
      </is>
    </nc>
    <odxf/>
    <ndxf/>
  </rcc>
  <rcc rId="4972" sId="1" odxf="1" dxf="1">
    <oc r="A702" t="inlineStr">
      <is>
        <t>645</t>
      </is>
    </oc>
    <nc r="A702" t="inlineStr">
      <is>
        <t>658</t>
      </is>
    </nc>
    <odxf/>
    <ndxf/>
  </rcc>
  <rcc rId="4973" sId="1" odxf="1" dxf="1">
    <oc r="A703" t="inlineStr">
      <is>
        <t>646</t>
      </is>
    </oc>
    <nc r="A703" t="inlineStr">
      <is>
        <t>659</t>
      </is>
    </nc>
    <odxf/>
    <ndxf/>
  </rcc>
  <rcc rId="4974" sId="1" odxf="1" dxf="1">
    <oc r="A704" t="inlineStr">
      <is>
        <t>647</t>
      </is>
    </oc>
    <nc r="A704" t="inlineStr">
      <is>
        <t>660</t>
      </is>
    </nc>
    <odxf/>
    <ndxf/>
  </rcc>
  <rcc rId="4975" sId="1" odxf="1" dxf="1">
    <oc r="A705" t="inlineStr">
      <is>
        <t>648</t>
      </is>
    </oc>
    <nc r="A705" t="inlineStr">
      <is>
        <t>661</t>
      </is>
    </nc>
    <odxf/>
    <ndxf/>
  </rcc>
  <rcc rId="4976" sId="1" odxf="1" dxf="1">
    <oc r="A706" t="inlineStr">
      <is>
        <t>649</t>
      </is>
    </oc>
    <nc r="A706" t="inlineStr">
      <is>
        <t>662</t>
      </is>
    </nc>
    <odxf/>
    <ndxf/>
  </rcc>
  <rcc rId="4977" sId="1" odxf="1" dxf="1">
    <oc r="A707" t="inlineStr">
      <is>
        <t>650</t>
      </is>
    </oc>
    <nc r="A707" t="inlineStr">
      <is>
        <t>663</t>
      </is>
    </nc>
    <odxf/>
    <ndxf/>
  </rcc>
  <rcc rId="4978" sId="1" odxf="1" dxf="1">
    <oc r="A708" t="inlineStr">
      <is>
        <t>651</t>
      </is>
    </oc>
    <nc r="A708" t="inlineStr">
      <is>
        <t>664</t>
      </is>
    </nc>
    <odxf/>
    <ndxf/>
  </rcc>
  <rcc rId="4979" sId="1" odxf="1" dxf="1">
    <oc r="A709" t="inlineStr">
      <is>
        <t>652</t>
      </is>
    </oc>
    <nc r="A709" t="inlineStr">
      <is>
        <t>665</t>
      </is>
    </nc>
    <odxf/>
    <ndxf/>
  </rcc>
  <rcc rId="4980" sId="1" odxf="1" dxf="1">
    <oc r="A710" t="inlineStr">
      <is>
        <t>653</t>
      </is>
    </oc>
    <nc r="A710" t="inlineStr">
      <is>
        <t>666</t>
      </is>
    </nc>
    <odxf/>
    <ndxf/>
  </rcc>
  <rcc rId="4981" sId="1" odxf="1" dxf="1">
    <oc r="A711" t="inlineStr">
      <is>
        <t>654</t>
      </is>
    </oc>
    <nc r="A711" t="inlineStr">
      <is>
        <t>667</t>
      </is>
    </nc>
    <odxf/>
    <ndxf/>
  </rcc>
  <rcc rId="4982" sId="1" odxf="1" dxf="1">
    <oc r="A712" t="inlineStr">
      <is>
        <t>655</t>
      </is>
    </oc>
    <nc r="A712" t="inlineStr">
      <is>
        <t>668</t>
      </is>
    </nc>
    <odxf/>
    <ndxf/>
  </rcc>
  <rcc rId="4983" sId="1" odxf="1" dxf="1">
    <oc r="A713" t="inlineStr">
      <is>
        <t>656</t>
      </is>
    </oc>
    <nc r="A713" t="inlineStr">
      <is>
        <t>669</t>
      </is>
    </nc>
    <odxf/>
    <ndxf/>
  </rcc>
  <rcc rId="4984" sId="1" odxf="1" dxf="1">
    <oc r="A714" t="inlineStr">
      <is>
        <t>657</t>
      </is>
    </oc>
    <nc r="A714" t="inlineStr">
      <is>
        <t>670</t>
      </is>
    </nc>
    <odxf/>
    <ndxf/>
  </rcc>
  <rcc rId="4985" sId="1" odxf="1" dxf="1">
    <oc r="A715" t="inlineStr">
      <is>
        <t>658</t>
      </is>
    </oc>
    <nc r="A715" t="inlineStr">
      <is>
        <t>671</t>
      </is>
    </nc>
    <odxf/>
    <ndxf/>
  </rcc>
  <rcc rId="4986" sId="1" odxf="1" dxf="1">
    <oc r="A716" t="inlineStr">
      <is>
        <t>659</t>
      </is>
    </oc>
    <nc r="A716" t="inlineStr">
      <is>
        <t>672</t>
      </is>
    </nc>
    <odxf/>
    <ndxf/>
  </rcc>
  <rcc rId="4987" sId="1" odxf="1" dxf="1">
    <oc r="A717" t="inlineStr">
      <is>
        <t>660</t>
      </is>
    </oc>
    <nc r="A717" t="inlineStr">
      <is>
        <t>673</t>
      </is>
    </nc>
    <odxf/>
    <ndxf/>
  </rcc>
  <rcc rId="4988" sId="1" odxf="1" dxf="1">
    <oc r="A718" t="inlineStr">
      <is>
        <t>661</t>
      </is>
    </oc>
    <nc r="A718" t="inlineStr">
      <is>
        <t>674</t>
      </is>
    </nc>
    <odxf/>
    <ndxf/>
  </rcc>
  <rcc rId="4989" sId="1" odxf="1" dxf="1">
    <oc r="A719" t="inlineStr">
      <is>
        <t>662</t>
      </is>
    </oc>
    <nc r="A719" t="inlineStr">
      <is>
        <t>675</t>
      </is>
    </nc>
    <odxf/>
    <ndxf/>
  </rcc>
  <rcc rId="4990" sId="1" odxf="1" dxf="1">
    <oc r="A720" t="inlineStr">
      <is>
        <t>663</t>
      </is>
    </oc>
    <nc r="A720" t="inlineStr">
      <is>
        <t>676</t>
      </is>
    </nc>
    <odxf/>
    <ndxf/>
  </rcc>
  <rcc rId="4991" sId="1" odxf="1" dxf="1">
    <nc r="A721" t="inlineStr">
      <is>
        <t>677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92" sId="1" odxf="1" dxf="1">
    <oc r="A722" t="inlineStr">
      <is>
        <t>664</t>
      </is>
    </oc>
    <nc r="A722" t="inlineStr">
      <is>
        <t>678</t>
      </is>
    </nc>
    <odxf/>
    <ndxf/>
  </rcc>
  <rcc rId="4993" sId="1" odxf="1" dxf="1">
    <oc r="A723" t="inlineStr">
      <is>
        <t>665</t>
      </is>
    </oc>
    <nc r="A723" t="inlineStr">
      <is>
        <t>679</t>
      </is>
    </nc>
    <odxf/>
    <ndxf/>
  </rcc>
  <rcc rId="4994" sId="1" odxf="1" dxf="1">
    <oc r="A724" t="inlineStr">
      <is>
        <t>666</t>
      </is>
    </oc>
    <nc r="A724" t="inlineStr">
      <is>
        <t>680</t>
      </is>
    </nc>
    <odxf/>
    <ndxf/>
  </rcc>
  <rcc rId="4995" sId="1" odxf="1" dxf="1">
    <oc r="A725" t="inlineStr">
      <is>
        <t>667</t>
      </is>
    </oc>
    <nc r="A725" t="inlineStr">
      <is>
        <t>681</t>
      </is>
    </nc>
    <odxf/>
    <ndxf/>
  </rcc>
  <rcc rId="4996" sId="1" odxf="1" dxf="1">
    <oc r="A726" t="inlineStr">
      <is>
        <t>668</t>
      </is>
    </oc>
    <nc r="A726" t="inlineStr">
      <is>
        <t>682</t>
      </is>
    </nc>
    <odxf/>
    <ndxf/>
  </rcc>
  <rcc rId="4997" sId="1" odxf="1" dxf="1">
    <oc r="A727" t="inlineStr">
      <is>
        <t>669</t>
      </is>
    </oc>
    <nc r="A727" t="inlineStr">
      <is>
        <t>683</t>
      </is>
    </nc>
    <odxf/>
    <ndxf/>
  </rcc>
  <rcc rId="4998" sId="1" odxf="1" dxf="1">
    <oc r="A728" t="inlineStr">
      <is>
        <t>670</t>
      </is>
    </oc>
    <nc r="A728" t="inlineStr">
      <is>
        <t>684</t>
      </is>
    </nc>
    <odxf/>
    <ndxf/>
  </rcc>
  <rcc rId="4999" sId="1" odxf="1" dxf="1">
    <oc r="A729" t="inlineStr">
      <is>
        <t>671</t>
      </is>
    </oc>
    <nc r="A729" t="inlineStr">
      <is>
        <t>685</t>
      </is>
    </nc>
    <odxf/>
    <ndxf/>
  </rcc>
  <rcc rId="5000" sId="1" odxf="1" dxf="1">
    <oc r="A730" t="inlineStr">
      <is>
        <t>672</t>
      </is>
    </oc>
    <nc r="A730" t="inlineStr">
      <is>
        <t>686</t>
      </is>
    </nc>
    <odxf/>
    <ndxf/>
  </rcc>
  <rcc rId="5001" sId="1" odxf="1" dxf="1">
    <oc r="A731" t="inlineStr">
      <is>
        <t>673</t>
      </is>
    </oc>
    <nc r="A731" t="inlineStr">
      <is>
        <t>687</t>
      </is>
    </nc>
    <odxf/>
    <ndxf/>
  </rcc>
  <rcc rId="5002" sId="1" odxf="1" dxf="1">
    <oc r="A732" t="inlineStr">
      <is>
        <t>674</t>
      </is>
    </oc>
    <nc r="A732" t="inlineStr">
      <is>
        <t>688</t>
      </is>
    </nc>
    <odxf/>
    <ndxf/>
  </rcc>
  <rcc rId="5003" sId="1" odxf="1" dxf="1">
    <oc r="A733" t="inlineStr">
      <is>
        <t>675</t>
      </is>
    </oc>
    <nc r="A733" t="inlineStr">
      <is>
        <t>689</t>
      </is>
    </nc>
    <odxf/>
    <ndxf/>
  </rcc>
  <rcc rId="5004" sId="1" odxf="1" dxf="1">
    <oc r="A734" t="inlineStr">
      <is>
        <t>676</t>
      </is>
    </oc>
    <nc r="A734" t="inlineStr">
      <is>
        <t>690</t>
      </is>
    </nc>
    <odxf/>
    <ndxf/>
  </rcc>
  <rcc rId="5005" sId="1" odxf="1" dxf="1">
    <oc r="A735" t="inlineStr">
      <is>
        <t>677</t>
      </is>
    </oc>
    <nc r="A735" t="inlineStr">
      <is>
        <t>691</t>
      </is>
    </nc>
    <odxf/>
    <ndxf/>
  </rcc>
  <rcc rId="5006" sId="1" odxf="1" dxf="1">
    <oc r="A736" t="inlineStr">
      <is>
        <t>678</t>
      </is>
    </oc>
    <nc r="A736" t="inlineStr">
      <is>
        <t>692</t>
      </is>
    </nc>
    <odxf/>
    <ndxf/>
  </rcc>
  <rcc rId="5007" sId="1" odxf="1" dxf="1">
    <oc r="A737" t="inlineStr">
      <is>
        <t>679</t>
      </is>
    </oc>
    <nc r="A737" t="inlineStr">
      <is>
        <t>693</t>
      </is>
    </nc>
    <odxf/>
    <ndxf/>
  </rcc>
  <rcc rId="5008" sId="1" odxf="1" dxf="1">
    <oc r="A738" t="inlineStr">
      <is>
        <t>681</t>
      </is>
    </oc>
    <nc r="A738" t="inlineStr">
      <is>
        <t>694</t>
      </is>
    </nc>
    <odxf/>
    <ndxf/>
  </rcc>
  <rcc rId="5009" sId="1" odxf="1" dxf="1">
    <oc r="A739" t="inlineStr">
      <is>
        <t>682</t>
      </is>
    </oc>
    <nc r="A739" t="inlineStr">
      <is>
        <t>695</t>
      </is>
    </nc>
    <odxf/>
    <ndxf/>
  </rcc>
  <rcc rId="5010" sId="1" odxf="1" dxf="1">
    <nc r="A740" t="inlineStr">
      <is>
        <t>696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011" sId="1" odxf="1" dxf="1">
    <oc r="A741" t="inlineStr">
      <is>
        <t>683</t>
      </is>
    </oc>
    <nc r="A741" t="inlineStr">
      <is>
        <t>697</t>
      </is>
    </nc>
    <odxf/>
    <ndxf/>
  </rcc>
  <rcc rId="5012" sId="1" odxf="1" dxf="1">
    <oc r="A742" t="inlineStr">
      <is>
        <t>684</t>
      </is>
    </oc>
    <nc r="A742" t="inlineStr">
      <is>
        <t>698</t>
      </is>
    </nc>
    <odxf/>
    <ndxf/>
  </rcc>
  <rcc rId="5013" sId="1" odxf="1" dxf="1">
    <oc r="A743" t="inlineStr">
      <is>
        <t>685</t>
      </is>
    </oc>
    <nc r="A743" t="inlineStr">
      <is>
        <t>699</t>
      </is>
    </nc>
    <odxf/>
    <ndxf/>
  </rcc>
  <rcc rId="5014" sId="1" odxf="1" dxf="1">
    <oc r="A744" t="inlineStr">
      <is>
        <t>686</t>
      </is>
    </oc>
    <nc r="A744" t="inlineStr">
      <is>
        <t>700</t>
      </is>
    </nc>
    <odxf/>
    <ndxf/>
  </rcc>
  <rcc rId="5015" sId="1" odxf="1" dxf="1">
    <oc r="A745" t="inlineStr">
      <is>
        <t>687</t>
      </is>
    </oc>
    <nc r="A745" t="inlineStr">
      <is>
        <t>701</t>
      </is>
    </nc>
    <odxf/>
    <ndxf/>
  </rcc>
  <rcc rId="5016" sId="1" odxf="1" dxf="1">
    <oc r="A746" t="inlineStr">
      <is>
        <t>688</t>
      </is>
    </oc>
    <nc r="A746" t="inlineStr">
      <is>
        <t>702</t>
      </is>
    </nc>
    <odxf/>
    <ndxf/>
  </rcc>
  <rcc rId="5017" sId="1" odxf="1" dxf="1">
    <nc r="A747" t="inlineStr">
      <is>
        <t>703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018" sId="1" odxf="1" dxf="1">
    <oc r="A748" t="inlineStr">
      <is>
        <t>689</t>
      </is>
    </oc>
    <nc r="A748" t="inlineStr">
      <is>
        <t>704</t>
      </is>
    </nc>
    <odxf/>
    <ndxf/>
  </rcc>
  <rcc rId="5019" sId="1" odxf="1" dxf="1">
    <oc r="A749" t="inlineStr">
      <is>
        <t>690</t>
      </is>
    </oc>
    <nc r="A749" t="inlineStr">
      <is>
        <t>705</t>
      </is>
    </nc>
    <odxf/>
    <ndxf/>
  </rcc>
  <rcc rId="5020" sId="1" odxf="1" dxf="1">
    <nc r="A750" t="inlineStr">
      <is>
        <t>706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021" sId="1" odxf="1" dxf="1">
    <nc r="A751" t="inlineStr">
      <is>
        <t>707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022" sId="1" odxf="1" dxf="1">
    <oc r="A752" t="inlineStr">
      <is>
        <t>691</t>
      </is>
    </oc>
    <nc r="A752" t="inlineStr">
      <is>
        <t>708</t>
      </is>
    </nc>
    <odxf/>
    <ndxf/>
  </rcc>
  <rcc rId="5023" sId="1" odxf="1" dxf="1">
    <oc r="A753" t="inlineStr">
      <is>
        <t>692</t>
      </is>
    </oc>
    <nc r="A753" t="inlineStr">
      <is>
        <t>709</t>
      </is>
    </nc>
    <odxf/>
    <ndxf/>
  </rcc>
  <rcc rId="5024" sId="1" odxf="1" dxf="1">
    <oc r="A754" t="inlineStr">
      <is>
        <t>693</t>
      </is>
    </oc>
    <nc r="A754" t="inlineStr">
      <is>
        <t>710</t>
      </is>
    </nc>
    <odxf/>
    <ndxf/>
  </rcc>
  <rcc rId="5025" sId="1" odxf="1" dxf="1">
    <oc r="A755" t="inlineStr">
      <is>
        <t>694</t>
      </is>
    </oc>
    <nc r="A755" t="inlineStr">
      <is>
        <t>711</t>
      </is>
    </nc>
    <odxf/>
    <ndxf/>
  </rcc>
  <rcc rId="5026" sId="1" odxf="1" dxf="1">
    <oc r="A756" t="inlineStr">
      <is>
        <t>695</t>
      </is>
    </oc>
    <nc r="A756" t="inlineStr">
      <is>
        <t>712</t>
      </is>
    </nc>
    <odxf/>
    <ndxf/>
  </rcc>
  <rcc rId="5027" sId="1" odxf="1" dxf="1">
    <oc r="A757" t="inlineStr">
      <is>
        <t>696</t>
      </is>
    </oc>
    <nc r="A757" t="inlineStr">
      <is>
        <t>713</t>
      </is>
    </nc>
    <odxf/>
    <ndxf/>
  </rcc>
  <rcc rId="5028" sId="1" odxf="1" dxf="1">
    <oc r="A758" t="inlineStr">
      <is>
        <t>697</t>
      </is>
    </oc>
    <nc r="A758" t="inlineStr">
      <is>
        <t>714</t>
      </is>
    </nc>
    <odxf/>
    <ndxf/>
  </rcc>
  <rcc rId="5029" sId="1" odxf="1" dxf="1">
    <oc r="A759" t="inlineStr">
      <is>
        <t>698</t>
      </is>
    </oc>
    <nc r="A759" t="inlineStr">
      <is>
        <t>715</t>
      </is>
    </nc>
    <odxf/>
    <ndxf/>
  </rcc>
  <rcc rId="5030" sId="1" odxf="1" dxf="1">
    <oc r="A760" t="inlineStr">
      <is>
        <t>699</t>
      </is>
    </oc>
    <nc r="A760" t="inlineStr">
      <is>
        <t>716</t>
      </is>
    </nc>
    <odxf/>
    <ndxf/>
  </rcc>
  <rcc rId="5031" sId="1" odxf="1" dxf="1">
    <oc r="A761" t="inlineStr">
      <is>
        <t>700</t>
      </is>
    </oc>
    <nc r="A761" t="inlineStr">
      <is>
        <t>717</t>
      </is>
    </nc>
    <odxf/>
    <ndxf/>
  </rcc>
  <rcc rId="5032" sId="1" odxf="1" dxf="1">
    <oc r="A762" t="inlineStr">
      <is>
        <t>701</t>
      </is>
    </oc>
    <nc r="A762" t="inlineStr">
      <is>
        <t>718</t>
      </is>
    </nc>
    <odxf/>
    <ndxf/>
  </rcc>
  <rcc rId="5033" sId="1" odxf="1" dxf="1">
    <oc r="A763" t="inlineStr">
      <is>
        <t>702</t>
      </is>
    </oc>
    <nc r="A763" t="inlineStr">
      <is>
        <t>719</t>
      </is>
    </nc>
    <odxf/>
    <ndxf/>
  </rcc>
  <rcc rId="5034" sId="1" odxf="1" dxf="1">
    <oc r="A764" t="inlineStr">
      <is>
        <t>703</t>
      </is>
    </oc>
    <nc r="A764" t="inlineStr">
      <is>
        <t>720</t>
      </is>
    </nc>
    <odxf/>
    <ndxf/>
  </rcc>
  <rcc rId="5035" sId="1" odxf="1" dxf="1">
    <oc r="A765" t="inlineStr">
      <is>
        <t>704</t>
      </is>
    </oc>
    <nc r="A765" t="inlineStr">
      <is>
        <t>721</t>
      </is>
    </nc>
    <odxf/>
    <ndxf/>
  </rcc>
  <rcc rId="5036" sId="1" odxf="1" dxf="1">
    <oc r="A766" t="inlineStr">
      <is>
        <t>705</t>
      </is>
    </oc>
    <nc r="A766" t="inlineStr">
      <is>
        <t>722</t>
      </is>
    </nc>
    <odxf/>
    <ndxf/>
  </rcc>
  <rcc rId="5037" sId="1" odxf="1" dxf="1">
    <nc r="A767" t="inlineStr">
      <is>
        <t>723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038" sId="1" odxf="1" dxf="1">
    <oc r="A768" t="inlineStr">
      <is>
        <t>706</t>
      </is>
    </oc>
    <nc r="A768" t="inlineStr">
      <is>
        <t>724</t>
      </is>
    </nc>
    <odxf/>
    <ndxf/>
  </rcc>
  <rcc rId="5039" sId="1" odxf="1" dxf="1">
    <oc r="A769" t="inlineStr">
      <is>
        <t>707</t>
      </is>
    </oc>
    <nc r="A769" t="inlineStr">
      <is>
        <t>725</t>
      </is>
    </nc>
    <odxf/>
    <ndxf/>
  </rcc>
  <rcc rId="5040" sId="1" odxf="1" dxf="1">
    <nc r="A770" t="inlineStr">
      <is>
        <t>726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041" sId="1" odxf="1" dxf="1">
    <oc r="A771" t="inlineStr">
      <is>
        <t>708</t>
      </is>
    </oc>
    <nc r="A771" t="inlineStr">
      <is>
        <t>727</t>
      </is>
    </nc>
    <odxf/>
    <ndxf/>
  </rcc>
  <rcc rId="5042" sId="1" odxf="1" dxf="1">
    <oc r="A772" t="inlineStr">
      <is>
        <t>709</t>
      </is>
    </oc>
    <nc r="A772" t="inlineStr">
      <is>
        <t>728</t>
      </is>
    </nc>
    <odxf/>
    <ndxf/>
  </rcc>
  <rcc rId="5043" sId="1" odxf="1" dxf="1">
    <oc r="A773" t="inlineStr">
      <is>
        <t>710</t>
      </is>
    </oc>
    <nc r="A773" t="inlineStr">
      <is>
        <t>729</t>
      </is>
    </nc>
    <odxf/>
    <ndxf/>
  </rcc>
  <rcc rId="5044" sId="1" odxf="1" dxf="1">
    <nc r="A774" t="inlineStr">
      <is>
        <t>730</t>
      </is>
    </nc>
    <odxf/>
    <ndxf/>
  </rcc>
  <rcc rId="5045" sId="1" odxf="1" dxf="1">
    <nc r="A775" t="inlineStr">
      <is>
        <t>731</t>
      </is>
    </nc>
    <odxf/>
    <ndxf/>
  </rcc>
  <rcc rId="5046" sId="1" odxf="1" dxf="1">
    <nc r="A776" t="inlineStr">
      <is>
        <t>732</t>
      </is>
    </nc>
    <odxf/>
    <ndxf/>
  </rcc>
  <rcc rId="5047" sId="1" odxf="1" dxf="1">
    <oc r="A777" t="inlineStr">
      <is>
        <t>711</t>
      </is>
    </oc>
    <nc r="A777" t="inlineStr">
      <is>
        <t>733</t>
      </is>
    </nc>
    <odxf/>
    <ndxf/>
  </rcc>
  <rcc rId="5048" sId="1" odxf="1" dxf="1">
    <nc r="A778" t="inlineStr">
      <is>
        <t>734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049" sId="1" odxf="1" dxf="1">
    <oc r="A779" t="inlineStr">
      <is>
        <t>712</t>
      </is>
    </oc>
    <nc r="A779" t="inlineStr">
      <is>
        <t>735</t>
      </is>
    </nc>
    <odxf/>
    <ndxf/>
  </rcc>
  <rcc rId="5050" sId="1" odxf="1" dxf="1">
    <oc r="A780" t="inlineStr">
      <is>
        <t>713</t>
      </is>
    </oc>
    <nc r="A780" t="inlineStr">
      <is>
        <t>736</t>
      </is>
    </nc>
    <odxf/>
    <ndxf/>
  </rcc>
  <rcc rId="5051" sId="1" odxf="1" dxf="1">
    <oc r="A781" t="inlineStr">
      <is>
        <t>714</t>
      </is>
    </oc>
    <nc r="A781" t="inlineStr">
      <is>
        <t>737</t>
      </is>
    </nc>
    <odxf/>
    <ndxf/>
  </rcc>
  <rcc rId="5052" sId="1" odxf="1" dxf="1">
    <nc r="A782" t="inlineStr">
      <is>
        <t>738</t>
      </is>
    </nc>
    <odxf/>
    <ndxf/>
  </rcc>
  <rcc rId="5053" sId="1" odxf="1" dxf="1">
    <nc r="A783" t="inlineStr">
      <is>
        <t>739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054" sId="1" odxf="1" dxf="1">
    <oc r="A784" t="inlineStr">
      <is>
        <t>715</t>
      </is>
    </oc>
    <nc r="A784" t="inlineStr">
      <is>
        <t>740</t>
      </is>
    </nc>
    <odxf/>
    <ndxf/>
  </rcc>
  <rcc rId="5055" sId="1" odxf="1" dxf="1">
    <oc r="A785" t="inlineStr">
      <is>
        <t>716</t>
      </is>
    </oc>
    <nc r="A785" t="inlineStr">
      <is>
        <t>741</t>
      </is>
    </nc>
    <odxf/>
    <ndxf/>
  </rcc>
  <rcc rId="5056" sId="1" odxf="1" dxf="1">
    <nc r="A786" t="inlineStr">
      <is>
        <t>742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057" sId="1" odxf="1" dxf="1">
    <oc r="A787" t="inlineStr">
      <is>
        <t>717</t>
      </is>
    </oc>
    <nc r="A787" t="inlineStr">
      <is>
        <t>743</t>
      </is>
    </nc>
    <odxf/>
    <ndxf/>
  </rcc>
  <rcc rId="5058" sId="1" odxf="1" dxf="1">
    <oc r="A788" t="inlineStr">
      <is>
        <t>718</t>
      </is>
    </oc>
    <nc r="A788" t="inlineStr">
      <is>
        <t>744</t>
      </is>
    </nc>
    <odxf/>
    <ndxf/>
  </rcc>
  <rcc rId="5059" sId="1" odxf="1" dxf="1">
    <oc r="A789" t="inlineStr">
      <is>
        <t>719</t>
      </is>
    </oc>
    <nc r="A789" t="inlineStr">
      <is>
        <t>745</t>
      </is>
    </nc>
    <odxf/>
    <ndxf/>
  </rcc>
  <rcc rId="5060" sId="1" odxf="1" dxf="1">
    <oc r="A790" t="inlineStr">
      <is>
        <t>720</t>
      </is>
    </oc>
    <nc r="A790" t="inlineStr">
      <is>
        <t>746</t>
      </is>
    </nc>
    <odxf/>
    <ndxf/>
  </rcc>
  <rcc rId="5061" sId="1" odxf="1" dxf="1">
    <oc r="A791" t="inlineStr">
      <is>
        <t>721</t>
      </is>
    </oc>
    <nc r="A791" t="inlineStr">
      <is>
        <t>747</t>
      </is>
    </nc>
    <odxf/>
    <ndxf/>
  </rcc>
  <rcc rId="5062" sId="1" odxf="1" dxf="1">
    <oc r="A792" t="inlineStr">
      <is>
        <t>722</t>
      </is>
    </oc>
    <nc r="A792" t="inlineStr">
      <is>
        <t>748</t>
      </is>
    </nc>
    <odxf/>
    <ndxf/>
  </rcc>
  <rcc rId="5063" sId="1" odxf="1" dxf="1">
    <oc r="A793" t="inlineStr">
      <is>
        <t>723</t>
      </is>
    </oc>
    <nc r="A793" t="inlineStr">
      <is>
        <t>749</t>
      </is>
    </nc>
    <odxf/>
    <ndxf/>
  </rcc>
  <rcc rId="5064" sId="1" odxf="1" dxf="1">
    <oc r="A794" t="inlineStr">
      <is>
        <t>724</t>
      </is>
    </oc>
    <nc r="A794" t="inlineStr">
      <is>
        <t>750</t>
      </is>
    </nc>
    <odxf/>
    <ndxf/>
  </rcc>
  <rcc rId="5065" sId="1" odxf="1" dxf="1">
    <oc r="A795" t="inlineStr">
      <is>
        <t>725</t>
      </is>
    </oc>
    <nc r="A795" t="inlineStr">
      <is>
        <t>751</t>
      </is>
    </nc>
    <odxf/>
    <ndxf/>
  </rcc>
  <rcc rId="5066" sId="1" odxf="1" dxf="1">
    <oc r="A796" t="inlineStr">
      <is>
        <t>726</t>
      </is>
    </oc>
    <nc r="A796" t="inlineStr">
      <is>
        <t>752</t>
      </is>
    </nc>
    <odxf/>
    <ndxf/>
  </rcc>
  <rcc rId="5067" sId="1" odxf="1" dxf="1">
    <oc r="A797" t="inlineStr">
      <is>
        <t>727</t>
      </is>
    </oc>
    <nc r="A797" t="inlineStr">
      <is>
        <t>753</t>
      </is>
    </nc>
    <odxf/>
    <ndxf/>
  </rcc>
  <rcc rId="5068" sId="1" odxf="1" dxf="1">
    <oc r="A798" t="inlineStr">
      <is>
        <t>728</t>
      </is>
    </oc>
    <nc r="A798" t="inlineStr">
      <is>
        <t>754</t>
      </is>
    </nc>
    <odxf/>
    <ndxf/>
  </rcc>
  <rcc rId="5069" sId="1" odxf="1" dxf="1">
    <oc r="A799" t="inlineStr">
      <is>
        <t>729</t>
      </is>
    </oc>
    <nc r="A799" t="inlineStr">
      <is>
        <t>755</t>
      </is>
    </nc>
    <odxf/>
    <ndxf/>
  </rcc>
  <rcc rId="5070" sId="1" odxf="1" dxf="1">
    <oc r="A800" t="inlineStr">
      <is>
        <t>730</t>
      </is>
    </oc>
    <nc r="A800" t="inlineStr">
      <is>
        <t>756</t>
      </is>
    </nc>
    <odxf/>
    <ndxf/>
  </rcc>
  <rcc rId="5071" sId="1" odxf="1" dxf="1">
    <oc r="A801" t="inlineStr">
      <is>
        <t>731</t>
      </is>
    </oc>
    <nc r="A801" t="inlineStr">
      <is>
        <t>757</t>
      </is>
    </nc>
    <odxf/>
    <ndxf/>
  </rcc>
  <rcc rId="5072" sId="1" odxf="1" dxf="1">
    <oc r="A802" t="inlineStr">
      <is>
        <t>732</t>
      </is>
    </oc>
    <nc r="A802" t="inlineStr">
      <is>
        <t>758</t>
      </is>
    </nc>
    <odxf/>
    <ndxf/>
  </rcc>
  <rcc rId="5073" sId="1" odxf="1" dxf="1">
    <oc r="A803" t="inlineStr">
      <is>
        <t>733</t>
      </is>
    </oc>
    <nc r="A803" t="inlineStr">
      <is>
        <t>759</t>
      </is>
    </nc>
    <odxf/>
    <ndxf/>
  </rcc>
  <rcc rId="5074" sId="1" odxf="1" dxf="1">
    <oc r="A804" t="inlineStr">
      <is>
        <t>734</t>
      </is>
    </oc>
    <nc r="A804" t="inlineStr">
      <is>
        <t>760</t>
      </is>
    </nc>
    <odxf/>
    <ndxf/>
  </rcc>
  <rcc rId="5075" sId="1" odxf="1" dxf="1">
    <oc r="A805" t="inlineStr">
      <is>
        <t>735</t>
      </is>
    </oc>
    <nc r="A805" t="inlineStr">
      <is>
        <t>761</t>
      </is>
    </nc>
    <odxf/>
    <ndxf/>
  </rcc>
  <rcc rId="5076" sId="1" odxf="1" dxf="1">
    <oc r="A806" t="inlineStr">
      <is>
        <t>736</t>
      </is>
    </oc>
    <nc r="A806" t="inlineStr">
      <is>
        <t>762</t>
      </is>
    </nc>
    <odxf/>
    <ndxf/>
  </rcc>
  <rcc rId="5077" sId="1" odxf="1" dxf="1">
    <oc r="A807" t="inlineStr">
      <is>
        <t>737</t>
      </is>
    </oc>
    <nc r="A807" t="inlineStr">
      <is>
        <t>763</t>
      </is>
    </nc>
    <odxf/>
    <ndxf/>
  </rcc>
  <rcc rId="5078" sId="1" odxf="1" dxf="1">
    <oc r="A808" t="inlineStr">
      <is>
        <t>738</t>
      </is>
    </oc>
    <nc r="A808" t="inlineStr">
      <is>
        <t>764</t>
      </is>
    </nc>
    <odxf/>
    <ndxf/>
  </rcc>
  <rcc rId="5079" sId="1" odxf="1" dxf="1">
    <oc r="A809" t="inlineStr">
      <is>
        <t>739</t>
      </is>
    </oc>
    <nc r="A809" t="inlineStr">
      <is>
        <t>765</t>
      </is>
    </nc>
    <odxf/>
    <ndxf/>
  </rcc>
  <rcc rId="5080" sId="1" odxf="1" dxf="1">
    <oc r="A810" t="inlineStr">
      <is>
        <t>740</t>
      </is>
    </oc>
    <nc r="A810" t="inlineStr">
      <is>
        <t>766</t>
      </is>
    </nc>
    <odxf/>
    <ndxf/>
  </rcc>
  <rcc rId="5081" sId="1" odxf="1" dxf="1">
    <oc r="A811" t="inlineStr">
      <is>
        <t>741</t>
      </is>
    </oc>
    <nc r="A811" t="inlineStr">
      <is>
        <t>767</t>
      </is>
    </nc>
    <odxf/>
    <ndxf/>
  </rcc>
  <rcc rId="5082" sId="1" odxf="1" dxf="1">
    <oc r="A812" t="inlineStr">
      <is>
        <t>742</t>
      </is>
    </oc>
    <nc r="A812" t="inlineStr">
      <is>
        <t>768</t>
      </is>
    </nc>
    <odxf/>
    <ndxf/>
  </rcc>
  <rcc rId="5083" sId="1" odxf="1" dxf="1">
    <oc r="A813" t="inlineStr">
      <is>
        <t>743</t>
      </is>
    </oc>
    <nc r="A813" t="inlineStr">
      <is>
        <t>769</t>
      </is>
    </nc>
    <odxf/>
    <ndxf/>
  </rcc>
  <rcc rId="5084" sId="1" odxf="1" dxf="1">
    <oc r="A814" t="inlineStr">
      <is>
        <t>744</t>
      </is>
    </oc>
    <nc r="A814" t="inlineStr">
      <is>
        <t>770</t>
      </is>
    </nc>
    <odxf/>
    <ndxf/>
  </rcc>
  <rcc rId="5085" sId="1" odxf="1" dxf="1">
    <oc r="A815" t="inlineStr">
      <is>
        <t>745</t>
      </is>
    </oc>
    <nc r="A815" t="inlineStr">
      <is>
        <t>771</t>
      </is>
    </nc>
    <odxf/>
    <ndxf/>
  </rcc>
  <rcc rId="5086" sId="1" odxf="1" dxf="1">
    <oc r="A816" t="inlineStr">
      <is>
        <t>746</t>
      </is>
    </oc>
    <nc r="A816" t="inlineStr">
      <is>
        <t>772</t>
      </is>
    </nc>
    <odxf/>
    <ndxf/>
  </rcc>
</revisions>
</file>

<file path=xl/revisions/revisionLog1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87" sId="2">
    <nc r="F127">
      <v>8900559.5199999996</v>
    </nc>
  </rcc>
  <rcc rId="5088" sId="2">
    <nc r="F128">
      <v>88074463.670000002</v>
    </nc>
  </rcc>
</revisions>
</file>

<file path=xl/revisions/revisionLog1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89" sId="1">
    <oc r="A819" t="inlineStr">
      <is>
        <t>747</t>
      </is>
    </oc>
    <nc r="A819" t="inlineStr">
      <is>
        <t>773</t>
      </is>
    </nc>
  </rcc>
  <rcc rId="5090" sId="1" odxf="1" dxf="1">
    <oc r="A820" t="inlineStr">
      <is>
        <t>748</t>
      </is>
    </oc>
    <nc r="A820" t="inlineStr">
      <is>
        <t>774</t>
      </is>
    </nc>
    <odxf/>
    <ndxf/>
  </rcc>
  <rcc rId="5091" sId="1" odxf="1" dxf="1">
    <oc r="A821" t="inlineStr">
      <is>
        <t>749</t>
      </is>
    </oc>
    <nc r="A821" t="inlineStr">
      <is>
        <t>775</t>
      </is>
    </nc>
    <odxf/>
    <ndxf/>
  </rcc>
  <rcc rId="5092" sId="1" odxf="1" dxf="1">
    <oc r="A822" t="inlineStr">
      <is>
        <t>750</t>
      </is>
    </oc>
    <nc r="A822" t="inlineStr">
      <is>
        <t>776</t>
      </is>
    </nc>
    <odxf/>
    <ndxf/>
  </rcc>
  <rcc rId="5093" sId="1" odxf="1" dxf="1">
    <oc r="A823" t="inlineStr">
      <is>
        <t>751</t>
      </is>
    </oc>
    <nc r="A823" t="inlineStr">
      <is>
        <t>777</t>
      </is>
    </nc>
    <odxf/>
    <ndxf/>
  </rcc>
  <rcc rId="5094" sId="1" odxf="1" dxf="1">
    <oc r="A824" t="inlineStr">
      <is>
        <t>752</t>
      </is>
    </oc>
    <nc r="A824" t="inlineStr">
      <is>
        <t>778</t>
      </is>
    </nc>
    <odxf/>
    <ndxf/>
  </rcc>
  <rcc rId="5095" sId="1" odxf="1" dxf="1">
    <oc r="A825" t="inlineStr">
      <is>
        <t>753</t>
      </is>
    </oc>
    <nc r="A825" t="inlineStr">
      <is>
        <t>779</t>
      </is>
    </nc>
    <odxf/>
    <ndxf/>
  </rcc>
  <rcc rId="5096" sId="1" odxf="1" dxf="1">
    <oc r="A826" t="inlineStr">
      <is>
        <t>754</t>
      </is>
    </oc>
    <nc r="A826" t="inlineStr">
      <is>
        <t>780</t>
      </is>
    </nc>
    <odxf/>
    <ndxf/>
  </rcc>
  <rcc rId="5097" sId="1" odxf="1" dxf="1">
    <oc r="A827" t="inlineStr">
      <is>
        <t>755</t>
      </is>
    </oc>
    <nc r="A827" t="inlineStr">
      <is>
        <t>781</t>
      </is>
    </nc>
    <odxf/>
    <ndxf/>
  </rcc>
  <rcc rId="5098" sId="1" odxf="1" dxf="1">
    <oc r="A828" t="inlineStr">
      <is>
        <t>756</t>
      </is>
    </oc>
    <nc r="A828" t="inlineStr">
      <is>
        <t>782</t>
      </is>
    </nc>
    <odxf/>
    <ndxf/>
  </rcc>
  <rcc rId="5099" sId="1" odxf="1" dxf="1">
    <oc r="A829" t="inlineStr">
      <is>
        <t>757</t>
      </is>
    </oc>
    <nc r="A829" t="inlineStr">
      <is>
        <t>783</t>
      </is>
    </nc>
    <odxf/>
    <ndxf/>
  </rcc>
  <rcc rId="5100" sId="1" odxf="1" dxf="1">
    <oc r="A830" t="inlineStr">
      <is>
        <t>758</t>
      </is>
    </oc>
    <nc r="A830" t="inlineStr">
      <is>
        <t>784</t>
      </is>
    </nc>
    <odxf/>
    <ndxf/>
  </rcc>
  <rcc rId="5101" sId="1" odxf="1" dxf="1">
    <oc r="A831" t="inlineStr">
      <is>
        <t>759</t>
      </is>
    </oc>
    <nc r="A831" t="inlineStr">
      <is>
        <t>785</t>
      </is>
    </nc>
    <odxf/>
    <ndxf/>
  </rcc>
  <rcc rId="5102" sId="1" odxf="1" dxf="1">
    <oc r="A832" t="inlineStr">
      <is>
        <t>760</t>
      </is>
    </oc>
    <nc r="A832" t="inlineStr">
      <is>
        <t>786</t>
      </is>
    </nc>
    <odxf/>
    <ndxf/>
  </rcc>
  <rcc rId="5103" sId="1" odxf="1" dxf="1">
    <oc r="A833" t="inlineStr">
      <is>
        <t>761</t>
      </is>
    </oc>
    <nc r="A833" t="inlineStr">
      <is>
        <t>787</t>
      </is>
    </nc>
    <odxf/>
    <ndxf/>
  </rcc>
  <rcc rId="5104" sId="1" odxf="1" dxf="1">
    <oc r="A834" t="inlineStr">
      <is>
        <t>762</t>
      </is>
    </oc>
    <nc r="A834" t="inlineStr">
      <is>
        <t>788</t>
      </is>
    </nc>
    <odxf/>
    <ndxf/>
  </rcc>
  <rcc rId="5105" sId="1" odxf="1" dxf="1">
    <oc r="A835" t="inlineStr">
      <is>
        <t>763</t>
      </is>
    </oc>
    <nc r="A835" t="inlineStr">
      <is>
        <t>789</t>
      </is>
    </nc>
    <odxf/>
    <ndxf/>
  </rcc>
  <rcc rId="5106" sId="1" odxf="1" dxf="1">
    <oc r="A836" t="inlineStr">
      <is>
        <t>764</t>
      </is>
    </oc>
    <nc r="A836" t="inlineStr">
      <is>
        <t>790</t>
      </is>
    </nc>
    <odxf/>
    <ndxf/>
  </rcc>
  <rcc rId="5107" sId="1" odxf="1" dxf="1">
    <oc r="A837" t="inlineStr">
      <is>
        <t>765</t>
      </is>
    </oc>
    <nc r="A837" t="inlineStr">
      <is>
        <t>791</t>
      </is>
    </nc>
    <odxf/>
    <ndxf/>
  </rcc>
  <rcc rId="5108" sId="1" odxf="1" dxf="1">
    <oc r="A838" t="inlineStr">
      <is>
        <t>766</t>
      </is>
    </oc>
    <nc r="A838" t="inlineStr">
      <is>
        <t>792</t>
      </is>
    </nc>
    <odxf/>
    <ndxf/>
  </rcc>
  <rcc rId="5109" sId="1" odxf="1" dxf="1">
    <oc r="A839" t="inlineStr">
      <is>
        <t>767</t>
      </is>
    </oc>
    <nc r="A839" t="inlineStr">
      <is>
        <t>793</t>
      </is>
    </nc>
    <odxf/>
    <ndxf/>
  </rcc>
  <rcc rId="5110" sId="1" odxf="1" dxf="1">
    <oc r="A840" t="inlineStr">
      <is>
        <t>768</t>
      </is>
    </oc>
    <nc r="A840" t="inlineStr">
      <is>
        <t>794</t>
      </is>
    </nc>
    <odxf/>
    <ndxf/>
  </rcc>
  <rcc rId="5111" sId="1" odxf="1" dxf="1">
    <oc r="A841" t="inlineStr">
      <is>
        <t>769</t>
      </is>
    </oc>
    <nc r="A841" t="inlineStr">
      <is>
        <t>795</t>
      </is>
    </nc>
    <odxf/>
    <ndxf/>
  </rcc>
  <rcc rId="5112" sId="1" odxf="1" dxf="1">
    <oc r="A842" t="inlineStr">
      <is>
        <t>770</t>
      </is>
    </oc>
    <nc r="A842" t="inlineStr">
      <is>
        <t>796</t>
      </is>
    </nc>
    <odxf/>
    <ndxf/>
  </rcc>
  <rcc rId="5113" sId="1" odxf="1" dxf="1">
    <oc r="A843" t="inlineStr">
      <is>
        <t>771</t>
      </is>
    </oc>
    <nc r="A843" t="inlineStr">
      <is>
        <t>797</t>
      </is>
    </nc>
    <odxf/>
    <ndxf/>
  </rcc>
  <rcc rId="5114" sId="1" odxf="1" dxf="1">
    <oc r="A844" t="inlineStr">
      <is>
        <t>772</t>
      </is>
    </oc>
    <nc r="A844" t="inlineStr">
      <is>
        <t>798</t>
      </is>
    </nc>
    <odxf/>
    <ndxf/>
  </rcc>
  <rcc rId="5115" sId="1" odxf="1" dxf="1">
    <oc r="A845" t="inlineStr">
      <is>
        <t>773</t>
      </is>
    </oc>
    <nc r="A845" t="inlineStr">
      <is>
        <t>799</t>
      </is>
    </nc>
    <odxf/>
    <ndxf/>
  </rcc>
  <rcc rId="5116" sId="1" odxf="1" dxf="1">
    <oc r="A846" t="inlineStr">
      <is>
        <t>774</t>
      </is>
    </oc>
    <nc r="A846" t="inlineStr">
      <is>
        <t>800</t>
      </is>
    </nc>
    <odxf/>
    <ndxf/>
  </rcc>
  <rcc rId="5117" sId="1" odxf="1" dxf="1">
    <oc r="A847" t="inlineStr">
      <is>
        <t>775</t>
      </is>
    </oc>
    <nc r="A847" t="inlineStr">
      <is>
        <t>801</t>
      </is>
    </nc>
    <odxf/>
    <ndxf/>
  </rcc>
  <rcc rId="5118" sId="1" odxf="1" dxf="1">
    <oc r="A848" t="inlineStr">
      <is>
        <t>776</t>
      </is>
    </oc>
    <nc r="A848" t="inlineStr">
      <is>
        <t>802</t>
      </is>
    </nc>
    <odxf/>
    <ndxf/>
  </rcc>
  <rcc rId="5119" sId="1" odxf="1" dxf="1">
    <oc r="A849" t="inlineStr">
      <is>
        <t>777</t>
      </is>
    </oc>
    <nc r="A849" t="inlineStr">
      <is>
        <t>803</t>
      </is>
    </nc>
    <odxf/>
    <ndxf/>
  </rcc>
  <rcc rId="5120" sId="1" odxf="1" dxf="1">
    <oc r="A850" t="inlineStr">
      <is>
        <t>778</t>
      </is>
    </oc>
    <nc r="A850" t="inlineStr">
      <is>
        <t>804</t>
      </is>
    </nc>
    <odxf/>
    <ndxf/>
  </rcc>
  <rcc rId="5121" sId="1" odxf="1" dxf="1">
    <oc r="A851" t="inlineStr">
      <is>
        <t>779</t>
      </is>
    </oc>
    <nc r="A851" t="inlineStr">
      <is>
        <t>805</t>
      </is>
    </nc>
    <odxf/>
    <ndxf/>
  </rcc>
  <rcc rId="5122" sId="1" odxf="1" dxf="1">
    <oc r="A852" t="inlineStr">
      <is>
        <t>780</t>
      </is>
    </oc>
    <nc r="A852" t="inlineStr">
      <is>
        <t>806</t>
      </is>
    </nc>
    <odxf/>
    <ndxf/>
  </rcc>
  <rcc rId="5123" sId="1" odxf="1" dxf="1">
    <oc r="A853" t="inlineStr">
      <is>
        <t>781</t>
      </is>
    </oc>
    <nc r="A853" t="inlineStr">
      <is>
        <t>807</t>
      </is>
    </nc>
    <odxf/>
    <ndxf/>
  </rcc>
  <rcc rId="5124" sId="1" odxf="1" dxf="1">
    <oc r="A854" t="inlineStr">
      <is>
        <t>782</t>
      </is>
    </oc>
    <nc r="A854" t="inlineStr">
      <is>
        <t>808</t>
      </is>
    </nc>
    <odxf/>
    <ndxf/>
  </rcc>
  <rcc rId="5125" sId="1" odxf="1" dxf="1">
    <oc r="A855" t="inlineStr">
      <is>
        <t>783</t>
      </is>
    </oc>
    <nc r="A855" t="inlineStr">
      <is>
        <t>809</t>
      </is>
    </nc>
    <odxf/>
    <ndxf/>
  </rcc>
  <rcc rId="5126" sId="1" odxf="1" dxf="1">
    <oc r="A856" t="inlineStr">
      <is>
        <t>784</t>
      </is>
    </oc>
    <nc r="A856" t="inlineStr">
      <is>
        <t>810</t>
      </is>
    </nc>
    <odxf/>
    <ndxf/>
  </rcc>
  <rcc rId="5127" sId="1" odxf="1" dxf="1">
    <oc r="A857" t="inlineStr">
      <is>
        <t>785</t>
      </is>
    </oc>
    <nc r="A857" t="inlineStr">
      <is>
        <t>811</t>
      </is>
    </nc>
    <odxf/>
    <ndxf/>
  </rcc>
  <rcc rId="5128" sId="1" odxf="1" dxf="1">
    <oc r="A858" t="inlineStr">
      <is>
        <t>786</t>
      </is>
    </oc>
    <nc r="A858" t="inlineStr">
      <is>
        <t>812</t>
      </is>
    </nc>
    <odxf/>
    <ndxf/>
  </rcc>
  <rcc rId="5129" sId="1" odxf="1" dxf="1">
    <oc r="A859" t="inlineStr">
      <is>
        <t>787</t>
      </is>
    </oc>
    <nc r="A859" t="inlineStr">
      <is>
        <t>813</t>
      </is>
    </nc>
    <odxf/>
    <ndxf/>
  </rcc>
  <rcc rId="5130" sId="1" odxf="1" dxf="1">
    <oc r="A860" t="inlineStr">
      <is>
        <t>788</t>
      </is>
    </oc>
    <nc r="A860" t="inlineStr">
      <is>
        <t>814</t>
      </is>
    </nc>
    <odxf/>
    <ndxf/>
  </rcc>
  <rcc rId="5131" sId="1" odxf="1" dxf="1">
    <oc r="A861" t="inlineStr">
      <is>
        <t>789</t>
      </is>
    </oc>
    <nc r="A861" t="inlineStr">
      <is>
        <t>815</t>
      </is>
    </nc>
    <odxf/>
    <ndxf/>
  </rcc>
  <rcc rId="5132" sId="1" odxf="1" dxf="1">
    <oc r="A862" t="inlineStr">
      <is>
        <t>790</t>
      </is>
    </oc>
    <nc r="A862" t="inlineStr">
      <is>
        <t>816</t>
      </is>
    </nc>
    <odxf/>
    <ndxf/>
  </rcc>
  <rcc rId="5133" sId="1" odxf="1" dxf="1">
    <oc r="A863" t="inlineStr">
      <is>
        <t>791</t>
      </is>
    </oc>
    <nc r="A863" t="inlineStr">
      <is>
        <t>817</t>
      </is>
    </nc>
    <odxf/>
    <ndxf/>
  </rcc>
  <rcc rId="5134" sId="1" odxf="1" dxf="1">
    <oc r="A864" t="inlineStr">
      <is>
        <t>792</t>
      </is>
    </oc>
    <nc r="A864" t="inlineStr">
      <is>
        <t>818</t>
      </is>
    </nc>
    <odxf/>
    <ndxf/>
  </rcc>
  <rcc rId="5135" sId="1" odxf="1" dxf="1">
    <oc r="A865" t="inlineStr">
      <is>
        <t>793</t>
      </is>
    </oc>
    <nc r="A865" t="inlineStr">
      <is>
        <t>819</t>
      </is>
    </nc>
    <odxf/>
    <ndxf/>
  </rcc>
  <rcc rId="5136" sId="1" odxf="1" dxf="1">
    <oc r="A866" t="inlineStr">
      <is>
        <t>794</t>
      </is>
    </oc>
    <nc r="A866" t="inlineStr">
      <is>
        <t>820</t>
      </is>
    </nc>
    <odxf/>
    <ndxf/>
  </rcc>
  <rcc rId="5137" sId="1" odxf="1" dxf="1">
    <oc r="A867" t="inlineStr">
      <is>
        <t>795</t>
      </is>
    </oc>
    <nc r="A867" t="inlineStr">
      <is>
        <t>821</t>
      </is>
    </nc>
    <odxf/>
    <ndxf/>
  </rcc>
  <rcc rId="5138" sId="1" odxf="1" dxf="1">
    <oc r="A868" t="inlineStr">
      <is>
        <t>796</t>
      </is>
    </oc>
    <nc r="A868" t="inlineStr">
      <is>
        <t>822</t>
      </is>
    </nc>
    <odxf/>
    <ndxf/>
  </rcc>
  <rcc rId="5139" sId="1" odxf="1" dxf="1">
    <oc r="A869" t="inlineStr">
      <is>
        <t>797</t>
      </is>
    </oc>
    <nc r="A869" t="inlineStr">
      <is>
        <t>823</t>
      </is>
    </nc>
    <odxf/>
    <ndxf/>
  </rcc>
  <rcc rId="5140" sId="1" odxf="1" dxf="1">
    <oc r="A870" t="inlineStr">
      <is>
        <t>798</t>
      </is>
    </oc>
    <nc r="A870" t="inlineStr">
      <is>
        <t>824</t>
      </is>
    </nc>
    <odxf/>
    <ndxf/>
  </rcc>
  <rcc rId="5141" sId="1" odxf="1" dxf="1">
    <oc r="A871" t="inlineStr">
      <is>
        <t>799</t>
      </is>
    </oc>
    <nc r="A871" t="inlineStr">
      <is>
        <t>825</t>
      </is>
    </nc>
    <odxf/>
    <ndxf/>
  </rcc>
  <rcc rId="5142" sId="1" odxf="1" dxf="1">
    <oc r="A872" t="inlineStr">
      <is>
        <t>800</t>
      </is>
    </oc>
    <nc r="A872" t="inlineStr">
      <is>
        <t>826</t>
      </is>
    </nc>
    <odxf/>
    <ndxf/>
  </rcc>
  <rcc rId="5143" sId="1" odxf="1" dxf="1">
    <oc r="A873" t="inlineStr">
      <is>
        <t>801</t>
      </is>
    </oc>
    <nc r="A873" t="inlineStr">
      <is>
        <t>827</t>
      </is>
    </nc>
    <odxf/>
    <ndxf/>
  </rcc>
  <rcc rId="5144" sId="1" odxf="1" dxf="1">
    <oc r="A874" t="inlineStr">
      <is>
        <t>802</t>
      </is>
    </oc>
    <nc r="A874" t="inlineStr">
      <is>
        <t>828</t>
      </is>
    </nc>
    <odxf/>
    <ndxf/>
  </rcc>
  <rcc rId="5145" sId="1" odxf="1" dxf="1">
    <oc r="A875" t="inlineStr">
      <is>
        <t>803</t>
      </is>
    </oc>
    <nc r="A875" t="inlineStr">
      <is>
        <t>829</t>
      </is>
    </nc>
    <odxf/>
    <ndxf/>
  </rcc>
  <rcc rId="5146" sId="1" odxf="1" dxf="1">
    <oc r="A876" t="inlineStr">
      <is>
        <t>804</t>
      </is>
    </oc>
    <nc r="A876" t="inlineStr">
      <is>
        <t>830</t>
      </is>
    </nc>
    <odxf/>
    <ndxf/>
  </rcc>
  <rcc rId="5147" sId="1" odxf="1" dxf="1">
    <oc r="A877" t="inlineStr">
      <is>
        <t>805</t>
      </is>
    </oc>
    <nc r="A877" t="inlineStr">
      <is>
        <t>831</t>
      </is>
    </nc>
    <odxf/>
    <ndxf/>
  </rcc>
  <rcc rId="5148" sId="1" odxf="1" dxf="1">
    <oc r="A878" t="inlineStr">
      <is>
        <t>806</t>
      </is>
    </oc>
    <nc r="A878" t="inlineStr">
      <is>
        <t>832</t>
      </is>
    </nc>
    <odxf/>
    <ndxf/>
  </rcc>
  <rcc rId="5149" sId="1" odxf="1" dxf="1">
    <oc r="A879" t="inlineStr">
      <is>
        <t>807</t>
      </is>
    </oc>
    <nc r="A879" t="inlineStr">
      <is>
        <t>833</t>
      </is>
    </nc>
    <odxf/>
    <ndxf/>
  </rcc>
  <rcc rId="5150" sId="1" odxf="1" dxf="1">
    <oc r="A880" t="inlineStr">
      <is>
        <t>808</t>
      </is>
    </oc>
    <nc r="A880" t="inlineStr">
      <is>
        <t>834</t>
      </is>
    </nc>
    <odxf/>
    <ndxf/>
  </rcc>
  <rcc rId="5151" sId="1" odxf="1" dxf="1">
    <oc r="A881" t="inlineStr">
      <is>
        <t>809</t>
      </is>
    </oc>
    <nc r="A881" t="inlineStr">
      <is>
        <t>835</t>
      </is>
    </nc>
    <odxf/>
    <ndxf/>
  </rcc>
  <rcc rId="5152" sId="1" odxf="1" dxf="1">
    <oc r="A882" t="inlineStr">
      <is>
        <t>810</t>
      </is>
    </oc>
    <nc r="A882" t="inlineStr">
      <is>
        <t>836</t>
      </is>
    </nc>
    <odxf/>
    <ndxf/>
  </rcc>
  <rcc rId="5153" sId="1" odxf="1" dxf="1">
    <oc r="A883" t="inlineStr">
      <is>
        <t>811</t>
      </is>
    </oc>
    <nc r="A883" t="inlineStr">
      <is>
        <t>837</t>
      </is>
    </nc>
    <odxf/>
    <ndxf/>
  </rcc>
  <rcc rId="5154" sId="1" odxf="1" dxf="1">
    <oc r="A884" t="inlineStr">
      <is>
        <t>812</t>
      </is>
    </oc>
    <nc r="A884" t="inlineStr">
      <is>
        <t>838</t>
      </is>
    </nc>
    <odxf/>
    <ndxf/>
  </rcc>
  <rcc rId="5155" sId="1" odxf="1" dxf="1">
    <oc r="A885" t="inlineStr">
      <is>
        <t>813</t>
      </is>
    </oc>
    <nc r="A885" t="inlineStr">
      <is>
        <t>839</t>
      </is>
    </nc>
    <odxf/>
    <ndxf/>
  </rcc>
  <rcc rId="5156" sId="1" odxf="1" dxf="1">
    <oc r="A886" t="inlineStr">
      <is>
        <t>814</t>
      </is>
    </oc>
    <nc r="A886" t="inlineStr">
      <is>
        <t>840</t>
      </is>
    </nc>
    <odxf/>
    <ndxf/>
  </rcc>
  <rcc rId="5157" sId="1" odxf="1" dxf="1">
    <oc r="A887" t="inlineStr">
      <is>
        <t>815</t>
      </is>
    </oc>
    <nc r="A887" t="inlineStr">
      <is>
        <t>841</t>
      </is>
    </nc>
    <odxf/>
    <ndxf/>
  </rcc>
  <rcc rId="5158" sId="1" odxf="1" dxf="1">
    <oc r="A888" t="inlineStr">
      <is>
        <t>816</t>
      </is>
    </oc>
    <nc r="A888" t="inlineStr">
      <is>
        <t>842</t>
      </is>
    </nc>
    <odxf/>
    <ndxf/>
  </rcc>
  <rcc rId="5159" sId="1" odxf="1" dxf="1">
    <oc r="A889" t="inlineStr">
      <is>
        <t>817</t>
      </is>
    </oc>
    <nc r="A889" t="inlineStr">
      <is>
        <t>843</t>
      </is>
    </nc>
    <odxf/>
    <ndxf/>
  </rcc>
  <rcc rId="5160" sId="1" odxf="1" dxf="1">
    <oc r="A890" t="inlineStr">
      <is>
        <t>818</t>
      </is>
    </oc>
    <nc r="A890" t="inlineStr">
      <is>
        <t>844</t>
      </is>
    </nc>
    <odxf/>
    <ndxf/>
  </rcc>
  <rcc rId="5161" sId="1" odxf="1" dxf="1">
    <oc r="A891" t="inlineStr">
      <is>
        <t>819</t>
      </is>
    </oc>
    <nc r="A891" t="inlineStr">
      <is>
        <t>845</t>
      </is>
    </nc>
    <odxf/>
    <ndxf/>
  </rcc>
  <rcc rId="5162" sId="1" odxf="1" dxf="1">
    <oc r="A892" t="inlineStr">
      <is>
        <t>820</t>
      </is>
    </oc>
    <nc r="A892" t="inlineStr">
      <is>
        <t>846</t>
      </is>
    </nc>
    <odxf/>
    <ndxf/>
  </rcc>
  <rcc rId="5163" sId="1" odxf="1" dxf="1">
    <oc r="A893" t="inlineStr">
      <is>
        <t>821</t>
      </is>
    </oc>
    <nc r="A893" t="inlineStr">
      <is>
        <t>847</t>
      </is>
    </nc>
    <odxf/>
    <ndxf/>
  </rcc>
  <rcc rId="5164" sId="1" odxf="1" dxf="1">
    <oc r="A894" t="inlineStr">
      <is>
        <t>822</t>
      </is>
    </oc>
    <nc r="A894" t="inlineStr">
      <is>
        <t>848</t>
      </is>
    </nc>
    <odxf/>
    <ndxf/>
  </rcc>
  <rcc rId="5165" sId="1" odxf="1" dxf="1">
    <oc r="A895" t="inlineStr">
      <is>
        <t>823</t>
      </is>
    </oc>
    <nc r="A895" t="inlineStr">
      <is>
        <t>849</t>
      </is>
    </nc>
    <odxf/>
    <ndxf/>
  </rcc>
  <rcc rId="5166" sId="1" odxf="1" dxf="1">
    <oc r="A896" t="inlineStr">
      <is>
        <t>824</t>
      </is>
    </oc>
    <nc r="A896" t="inlineStr">
      <is>
        <t>850</t>
      </is>
    </nc>
    <odxf/>
    <ndxf/>
  </rcc>
  <rcc rId="5167" sId="1" odxf="1" dxf="1">
    <oc r="A897" t="inlineStr">
      <is>
        <t>825</t>
      </is>
    </oc>
    <nc r="A897" t="inlineStr">
      <is>
        <t>851</t>
      </is>
    </nc>
    <odxf/>
    <ndxf/>
  </rcc>
  <rcc rId="5168" sId="1" odxf="1" dxf="1">
    <oc r="A898" t="inlineStr">
      <is>
        <t>826</t>
      </is>
    </oc>
    <nc r="A898" t="inlineStr">
      <is>
        <t>852</t>
      </is>
    </nc>
    <odxf/>
    <ndxf/>
  </rcc>
  <rcc rId="5169" sId="1" odxf="1" dxf="1">
    <oc r="A899" t="inlineStr">
      <is>
        <t>827</t>
      </is>
    </oc>
    <nc r="A899" t="inlineStr">
      <is>
        <t>853</t>
      </is>
    </nc>
    <odxf/>
    <ndxf/>
  </rcc>
  <rcc rId="5170" sId="1" odxf="1" dxf="1">
    <oc r="A900" t="inlineStr">
      <is>
        <t>828</t>
      </is>
    </oc>
    <nc r="A900" t="inlineStr">
      <is>
        <t>854</t>
      </is>
    </nc>
    <odxf/>
    <ndxf/>
  </rcc>
  <rcc rId="5171" sId="1" odxf="1" dxf="1">
    <oc r="A901" t="inlineStr">
      <is>
        <t>829</t>
      </is>
    </oc>
    <nc r="A901" t="inlineStr">
      <is>
        <t>855</t>
      </is>
    </nc>
    <odxf/>
    <ndxf/>
  </rcc>
  <rcc rId="5172" sId="1" odxf="1" dxf="1">
    <oc r="A902" t="inlineStr">
      <is>
        <t>830</t>
      </is>
    </oc>
    <nc r="A902" t="inlineStr">
      <is>
        <t>856</t>
      </is>
    </nc>
    <odxf/>
    <ndxf/>
  </rcc>
  <rcc rId="5173" sId="1" odxf="1" dxf="1">
    <oc r="A903" t="inlineStr">
      <is>
        <t>831</t>
      </is>
    </oc>
    <nc r="A903" t="inlineStr">
      <is>
        <t>857</t>
      </is>
    </nc>
    <odxf/>
    <ndxf/>
  </rcc>
  <rcc rId="5174" sId="1" odxf="1" dxf="1">
    <oc r="A904" t="inlineStr">
      <is>
        <t>832</t>
      </is>
    </oc>
    <nc r="A904" t="inlineStr">
      <is>
        <t>858</t>
      </is>
    </nc>
    <odxf/>
    <ndxf/>
  </rcc>
  <rcc rId="5175" sId="1" odxf="1" dxf="1">
    <oc r="A905" t="inlineStr">
      <is>
        <t>833</t>
      </is>
    </oc>
    <nc r="A905" t="inlineStr">
      <is>
        <t>859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176" sId="1" odxf="1" dxf="1">
    <oc r="A906" t="inlineStr">
      <is>
        <t>834</t>
      </is>
    </oc>
    <nc r="A906" t="inlineStr">
      <is>
        <t>860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177" sId="1" odxf="1" dxf="1">
    <oc r="A907" t="inlineStr">
      <is>
        <t>835</t>
      </is>
    </oc>
    <nc r="A907" t="inlineStr">
      <is>
        <t>861</t>
      </is>
    </nc>
    <odxf/>
    <ndxf/>
  </rcc>
  <rcc rId="5178" sId="1" odxf="1" dxf="1">
    <oc r="A908" t="inlineStr">
      <is>
        <t>836</t>
      </is>
    </oc>
    <nc r="A908" t="inlineStr">
      <is>
        <t>862</t>
      </is>
    </nc>
    <odxf/>
    <ndxf/>
  </rcc>
  <rcc rId="5179" sId="1" odxf="1" dxf="1">
    <oc r="A909" t="inlineStr">
      <is>
        <t>837</t>
      </is>
    </oc>
    <nc r="A909" t="inlineStr">
      <is>
        <t>863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180" sId="1" odxf="1" dxf="1">
    <oc r="A910" t="inlineStr">
      <is>
        <t>838</t>
      </is>
    </oc>
    <nc r="A910" t="inlineStr">
      <is>
        <t>864</t>
      </is>
    </nc>
    <odxf/>
    <ndxf/>
  </rcc>
  <rcc rId="5181" sId="1" odxf="1" dxf="1">
    <oc r="A911" t="inlineStr">
      <is>
        <t>839</t>
      </is>
    </oc>
    <nc r="A911" t="inlineStr">
      <is>
        <t>865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182" sId="1" odxf="1" dxf="1">
    <oc r="A912" t="inlineStr">
      <is>
        <t>840</t>
      </is>
    </oc>
    <nc r="A912" t="inlineStr">
      <is>
        <t>866</t>
      </is>
    </nc>
    <odxf/>
    <ndxf/>
  </rcc>
  <rcc rId="5183" sId="1" odxf="1" dxf="1">
    <oc r="A913" t="inlineStr">
      <is>
        <t>841</t>
      </is>
    </oc>
    <nc r="A913" t="inlineStr">
      <is>
        <t>867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184" sId="1" odxf="1" dxf="1">
    <oc r="A914" t="inlineStr">
      <is>
        <t>842</t>
      </is>
    </oc>
    <nc r="A914" t="inlineStr">
      <is>
        <t>868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185" sId="1" odxf="1" dxf="1">
    <oc r="A915" t="inlineStr">
      <is>
        <t>843</t>
      </is>
    </oc>
    <nc r="A915" t="inlineStr">
      <is>
        <t>869</t>
      </is>
    </nc>
    <odxf/>
    <ndxf/>
  </rcc>
  <rcc rId="5186" sId="1" odxf="1" dxf="1">
    <oc r="A916" t="inlineStr">
      <is>
        <t>844</t>
      </is>
    </oc>
    <nc r="A916" t="inlineStr">
      <is>
        <t>870</t>
      </is>
    </nc>
    <odxf/>
    <ndxf/>
  </rcc>
  <rcc rId="5187" sId="1" odxf="1" dxf="1">
    <oc r="A917" t="inlineStr">
      <is>
        <t>845</t>
      </is>
    </oc>
    <nc r="A917" t="inlineStr">
      <is>
        <t>871</t>
      </is>
    </nc>
    <odxf/>
    <ndxf/>
  </rcc>
  <rcc rId="5188" sId="1" odxf="1" dxf="1">
    <oc r="A918" t="inlineStr">
      <is>
        <t>846</t>
      </is>
    </oc>
    <nc r="A918" t="inlineStr">
      <is>
        <t>872</t>
      </is>
    </nc>
    <odxf/>
    <ndxf/>
  </rcc>
  <rcc rId="5189" sId="1" odxf="1" dxf="1">
    <oc r="A919" t="inlineStr">
      <is>
        <t>847</t>
      </is>
    </oc>
    <nc r="A919" t="inlineStr">
      <is>
        <t>873</t>
      </is>
    </nc>
    <odxf/>
    <ndxf/>
  </rcc>
  <rcc rId="5190" sId="1" odxf="1" dxf="1">
    <oc r="A920" t="inlineStr">
      <is>
        <t>848</t>
      </is>
    </oc>
    <nc r="A920" t="inlineStr">
      <is>
        <t>874</t>
      </is>
    </nc>
    <odxf/>
    <ndxf/>
  </rcc>
  <rcc rId="5191" sId="1" odxf="1" dxf="1">
    <oc r="A921" t="inlineStr">
      <is>
        <t>849</t>
      </is>
    </oc>
    <nc r="A921" t="inlineStr">
      <is>
        <t>875</t>
      </is>
    </nc>
    <odxf/>
    <ndxf/>
  </rcc>
  <rfmt sheetId="1" sqref="A924" start="0" length="0">
    <dxf>
      <fill>
        <patternFill patternType="none">
          <bgColor indexed="65"/>
        </patternFill>
      </fill>
    </dxf>
  </rfmt>
  <rcc rId="5192" sId="1">
    <oc r="A924" t="inlineStr">
      <is>
        <t>850</t>
      </is>
    </oc>
    <nc r="A924" t="inlineStr">
      <is>
        <t>876</t>
      </is>
    </nc>
  </rcc>
  <rcc rId="5193" sId="1" odxf="1" dxf="1">
    <oc r="A925" t="inlineStr">
      <is>
        <t>851</t>
      </is>
    </oc>
    <nc r="A925" t="inlineStr">
      <is>
        <t>877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194" sId="1" odxf="1" dxf="1">
    <oc r="A926" t="inlineStr">
      <is>
        <t>852</t>
      </is>
    </oc>
    <nc r="A926" t="inlineStr">
      <is>
        <t>878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195" sId="1" odxf="1" dxf="1">
    <oc r="A927" t="inlineStr">
      <is>
        <t>853</t>
      </is>
    </oc>
    <nc r="A927" t="inlineStr">
      <is>
        <t>879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196" sId="1" odxf="1" dxf="1">
    <oc r="A928" t="inlineStr">
      <is>
        <t>854</t>
      </is>
    </oc>
    <nc r="A928" t="inlineStr">
      <is>
        <t>880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197" sId="1" odxf="1" dxf="1">
    <oc r="A929" t="inlineStr">
      <is>
        <t>855</t>
      </is>
    </oc>
    <nc r="A929" t="inlineStr">
      <is>
        <t>881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198" sId="1" odxf="1" dxf="1">
    <oc r="A930" t="inlineStr">
      <is>
        <t>856</t>
      </is>
    </oc>
    <nc r="A930" t="inlineStr">
      <is>
        <t>882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199" sId="1" odxf="1" dxf="1">
    <oc r="A931" t="inlineStr">
      <is>
        <t>857</t>
      </is>
    </oc>
    <nc r="A931" t="inlineStr">
      <is>
        <t>883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200" sId="1" odxf="1" dxf="1">
    <oc r="A932" t="inlineStr">
      <is>
        <t>858</t>
      </is>
    </oc>
    <nc r="A932" t="inlineStr">
      <is>
        <t>884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201" sId="1" odxf="1" dxf="1">
    <oc r="A933" t="inlineStr">
      <is>
        <t>859</t>
      </is>
    </oc>
    <nc r="A933" t="inlineStr">
      <is>
        <t>885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202" sId="1" odxf="1" dxf="1">
    <oc r="A934" t="inlineStr">
      <is>
        <t>860</t>
      </is>
    </oc>
    <nc r="A934" t="inlineStr">
      <is>
        <t>886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203" sId="1" odxf="1" dxf="1">
    <oc r="A935" t="inlineStr">
      <is>
        <t>861</t>
      </is>
    </oc>
    <nc r="A935" t="inlineStr">
      <is>
        <t>887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204" sId="1" odxf="1" dxf="1">
    <oc r="A936" t="inlineStr">
      <is>
        <t>862</t>
      </is>
    </oc>
    <nc r="A936" t="inlineStr">
      <is>
        <t>888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205" sId="1" odxf="1" dxf="1">
    <oc r="A937" t="inlineStr">
      <is>
        <t>863</t>
      </is>
    </oc>
    <nc r="A937" t="inlineStr">
      <is>
        <t>889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206" sId="1" odxf="1" dxf="1">
    <oc r="A938" t="inlineStr">
      <is>
        <t>864</t>
      </is>
    </oc>
    <nc r="A938" t="inlineStr">
      <is>
        <t>890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207" sId="1" odxf="1" dxf="1">
    <oc r="A939" t="inlineStr">
      <is>
        <t>865</t>
      </is>
    </oc>
    <nc r="A939" t="inlineStr">
      <is>
        <t>891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208" sId="1" odxf="1" dxf="1">
    <oc r="A940" t="inlineStr">
      <is>
        <t>866</t>
      </is>
    </oc>
    <nc r="A940" t="inlineStr">
      <is>
        <t>892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209" sId="1" odxf="1" dxf="1">
    <oc r="A941" t="inlineStr">
      <is>
        <t>867</t>
      </is>
    </oc>
    <nc r="A941" t="inlineStr">
      <is>
        <t>893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210" sId="1" odxf="1" dxf="1">
    <oc r="A942" t="inlineStr">
      <is>
        <t>868</t>
      </is>
    </oc>
    <nc r="A942" t="inlineStr">
      <is>
        <t>894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211" sId="1" odxf="1" dxf="1">
    <oc r="A943" t="inlineStr">
      <is>
        <t>869</t>
      </is>
    </oc>
    <nc r="A943" t="inlineStr">
      <is>
        <t>895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212" sId="1" odxf="1" dxf="1">
    <oc r="A944" t="inlineStr">
      <is>
        <t>870</t>
      </is>
    </oc>
    <nc r="A944" t="inlineStr">
      <is>
        <t>896</t>
      </is>
    </nc>
    <odxf/>
    <ndxf/>
  </rcc>
  <rcc rId="5213" sId="1">
    <oc r="A947" t="inlineStr">
      <is>
        <t>871</t>
      </is>
    </oc>
    <nc r="A947" t="inlineStr">
      <is>
        <t>897</t>
      </is>
    </nc>
  </rcc>
  <rcc rId="5214" sId="1" odxf="1" dxf="1">
    <oc r="A948" t="inlineStr">
      <is>
        <t>872</t>
      </is>
    </oc>
    <nc r="A948" t="inlineStr">
      <is>
        <t>898</t>
      </is>
    </nc>
    <odxf/>
    <ndxf/>
  </rcc>
  <rcc rId="5215" sId="1" odxf="1" dxf="1">
    <nc r="A949" t="inlineStr">
      <is>
        <t>899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216" sId="1" odxf="1" dxf="1">
    <oc r="A950" t="inlineStr">
      <is>
        <t>873</t>
      </is>
    </oc>
    <nc r="A950" t="inlineStr">
      <is>
        <t>900</t>
      </is>
    </nc>
    <odxf/>
    <ndxf/>
  </rcc>
  <rcc rId="5217" sId="1" odxf="1" dxf="1">
    <oc r="A951" t="inlineStr">
      <is>
        <t>874</t>
      </is>
    </oc>
    <nc r="A951" t="inlineStr">
      <is>
        <t>901</t>
      </is>
    </nc>
    <odxf/>
    <ndxf/>
  </rcc>
  <rcc rId="5218" sId="1" odxf="1" dxf="1">
    <oc r="A952" t="inlineStr">
      <is>
        <t>875</t>
      </is>
    </oc>
    <nc r="A952" t="inlineStr">
      <is>
        <t>902</t>
      </is>
    </nc>
    <odxf/>
    <ndxf/>
  </rcc>
  <rcc rId="5219" sId="1" odxf="1" dxf="1">
    <oc r="A953" t="inlineStr">
      <is>
        <t>876</t>
      </is>
    </oc>
    <nc r="A953" t="inlineStr">
      <is>
        <t>903</t>
      </is>
    </nc>
    <odxf/>
    <ndxf/>
  </rcc>
  <rcc rId="5220" sId="1" odxf="1" dxf="1">
    <oc r="A954" t="inlineStr">
      <is>
        <t>877</t>
      </is>
    </oc>
    <nc r="A954" t="inlineStr">
      <is>
        <t>904</t>
      </is>
    </nc>
    <odxf/>
    <ndxf/>
  </rcc>
  <rcc rId="5221" sId="1" odxf="1" dxf="1">
    <oc r="A955" t="inlineStr">
      <is>
        <t>878</t>
      </is>
    </oc>
    <nc r="A955" t="inlineStr">
      <is>
        <t>905</t>
      </is>
    </nc>
    <odxf/>
    <ndxf/>
  </rcc>
  <rcc rId="5222" sId="1" odxf="1" dxf="1">
    <oc r="A956" t="inlineStr">
      <is>
        <t>879</t>
      </is>
    </oc>
    <nc r="A956" t="inlineStr">
      <is>
        <t>906</t>
      </is>
    </nc>
    <odxf/>
    <ndxf/>
  </rcc>
  <rcc rId="5223" sId="1" odxf="1" dxf="1">
    <oc r="A957" t="inlineStr">
      <is>
        <t>880</t>
      </is>
    </oc>
    <nc r="A957" t="inlineStr">
      <is>
        <t>907</t>
      </is>
    </nc>
    <odxf/>
    <ndxf/>
  </rcc>
  <rcc rId="5224" sId="1" odxf="1" dxf="1">
    <oc r="A958" t="inlineStr">
      <is>
        <t>881</t>
      </is>
    </oc>
    <nc r="A958" t="inlineStr">
      <is>
        <t>908</t>
      </is>
    </nc>
    <odxf/>
    <ndxf/>
  </rcc>
  <rcc rId="5225" sId="1" odxf="1" dxf="1">
    <oc r="A959" t="inlineStr">
      <is>
        <t>882</t>
      </is>
    </oc>
    <nc r="A959" t="inlineStr">
      <is>
        <t>909</t>
      </is>
    </nc>
    <odxf/>
    <ndxf/>
  </rcc>
  <rcc rId="5226" sId="1" odxf="1" dxf="1">
    <oc r="A960" t="inlineStr">
      <is>
        <t>883</t>
      </is>
    </oc>
    <nc r="A960" t="inlineStr">
      <is>
        <t>910</t>
      </is>
    </nc>
    <odxf/>
    <ndxf/>
  </rcc>
  <rcc rId="5227" sId="1" odxf="1" dxf="1">
    <oc r="A961" t="inlineStr">
      <is>
        <t>884</t>
      </is>
    </oc>
    <nc r="A961" t="inlineStr">
      <is>
        <t>911</t>
      </is>
    </nc>
    <odxf/>
    <ndxf/>
  </rcc>
  <rcc rId="5228" sId="1" odxf="1" dxf="1">
    <oc r="A962" t="inlineStr">
      <is>
        <t>885</t>
      </is>
    </oc>
    <nc r="A962" t="inlineStr">
      <is>
        <t>912</t>
      </is>
    </nc>
    <odxf/>
    <ndxf/>
  </rcc>
  <rcc rId="5229" sId="1" odxf="1" dxf="1">
    <oc r="A963" t="inlineStr">
      <is>
        <t>886</t>
      </is>
    </oc>
    <nc r="A963" t="inlineStr">
      <is>
        <t>913</t>
      </is>
    </nc>
    <odxf/>
    <ndxf/>
  </rcc>
  <rcc rId="5230" sId="1" odxf="1" dxf="1">
    <oc r="A964" t="inlineStr">
      <is>
        <t>887</t>
      </is>
    </oc>
    <nc r="A964" t="inlineStr">
      <is>
        <t>914</t>
      </is>
    </nc>
    <odxf/>
    <ndxf/>
  </rcc>
  <rcc rId="5231" sId="1" odxf="1" dxf="1">
    <oc r="A965" t="inlineStr">
      <is>
        <t>888</t>
      </is>
    </oc>
    <nc r="A965" t="inlineStr">
      <is>
        <t>915</t>
      </is>
    </nc>
    <odxf/>
    <ndxf/>
  </rcc>
  <rcc rId="5232" sId="1" odxf="1" dxf="1">
    <oc r="A966" t="inlineStr">
      <is>
        <t>889</t>
      </is>
    </oc>
    <nc r="A966" t="inlineStr">
      <is>
        <t>916</t>
      </is>
    </nc>
    <odxf/>
    <ndxf/>
  </rcc>
  <rcc rId="5233" sId="1" odxf="1" dxf="1">
    <oc r="A967" t="inlineStr">
      <is>
        <t>890</t>
      </is>
    </oc>
    <nc r="A967" t="inlineStr">
      <is>
        <t>917</t>
      </is>
    </nc>
    <odxf/>
    <ndxf/>
  </rcc>
  <rcc rId="5234" sId="1" odxf="1" dxf="1">
    <oc r="A968" t="inlineStr">
      <is>
        <t>891</t>
      </is>
    </oc>
    <nc r="A968" t="inlineStr">
      <is>
        <t>918</t>
      </is>
    </nc>
    <odxf/>
    <ndxf/>
  </rcc>
  <rcc rId="5235" sId="1" odxf="1" dxf="1">
    <oc r="A969" t="inlineStr">
      <is>
        <t>892</t>
      </is>
    </oc>
    <nc r="A969" t="inlineStr">
      <is>
        <t>919</t>
      </is>
    </nc>
    <odxf/>
    <ndxf/>
  </rcc>
  <rcc rId="5236" sId="1" odxf="1" dxf="1">
    <oc r="A970" t="inlineStr">
      <is>
        <t>893</t>
      </is>
    </oc>
    <nc r="A970" t="inlineStr">
      <is>
        <t>920</t>
      </is>
    </nc>
    <odxf/>
    <ndxf/>
  </rcc>
  <rcc rId="5237" sId="1" odxf="1" dxf="1">
    <oc r="A971" t="inlineStr">
      <is>
        <t>894</t>
      </is>
    </oc>
    <nc r="A971" t="inlineStr">
      <is>
        <t>921</t>
      </is>
    </nc>
    <odxf/>
    <ndxf/>
  </rcc>
  <rcc rId="5238" sId="1" odxf="1" dxf="1">
    <oc r="A972" t="inlineStr">
      <is>
        <t>895</t>
      </is>
    </oc>
    <nc r="A972" t="inlineStr">
      <is>
        <t>922</t>
      </is>
    </nc>
    <odxf/>
    <ndxf/>
  </rcc>
  <rcc rId="5239" sId="1" odxf="1" dxf="1">
    <oc r="A973" t="inlineStr">
      <is>
        <t>896</t>
      </is>
    </oc>
    <nc r="A973" t="inlineStr">
      <is>
        <t>923</t>
      </is>
    </nc>
    <odxf/>
    <ndxf/>
  </rcc>
  <rcc rId="5240" sId="1" odxf="1" dxf="1">
    <oc r="A974" t="inlineStr">
      <is>
        <t>897</t>
      </is>
    </oc>
    <nc r="A974" t="inlineStr">
      <is>
        <t>924</t>
      </is>
    </nc>
    <odxf/>
    <ndxf/>
  </rcc>
  <rcc rId="5241" sId="1" odxf="1" dxf="1">
    <oc r="A975" t="inlineStr">
      <is>
        <t>898</t>
      </is>
    </oc>
    <nc r="A975" t="inlineStr">
      <is>
        <t>925</t>
      </is>
    </nc>
    <odxf/>
    <ndxf/>
  </rcc>
  <rcc rId="5242" sId="1" odxf="1" dxf="1">
    <oc r="A976" t="inlineStr">
      <is>
        <t>899</t>
      </is>
    </oc>
    <nc r="A976" t="inlineStr">
      <is>
        <t>926</t>
      </is>
    </nc>
    <odxf/>
    <ndxf/>
  </rcc>
  <rcc rId="5243" sId="1" odxf="1" dxf="1">
    <oc r="A977" t="inlineStr">
      <is>
        <t>900</t>
      </is>
    </oc>
    <nc r="A977" t="inlineStr">
      <is>
        <t>927</t>
      </is>
    </nc>
    <odxf/>
    <ndxf/>
  </rcc>
  <rcc rId="5244" sId="1" odxf="1" dxf="1">
    <oc r="A978" t="inlineStr">
      <is>
        <t>901</t>
      </is>
    </oc>
    <nc r="A978" t="inlineStr">
      <is>
        <t>928</t>
      </is>
    </nc>
    <odxf/>
    <ndxf/>
  </rcc>
  <rcc rId="5245" sId="1" odxf="1" dxf="1">
    <oc r="A979" t="inlineStr">
      <is>
        <t>902</t>
      </is>
    </oc>
    <nc r="A979" t="inlineStr">
      <is>
        <t>929</t>
      </is>
    </nc>
    <odxf/>
    <ndxf/>
  </rcc>
  <rcc rId="5246" sId="1" odxf="1" dxf="1">
    <oc r="A980" t="inlineStr">
      <is>
        <t>903</t>
      </is>
    </oc>
    <nc r="A980" t="inlineStr">
      <is>
        <t>930</t>
      </is>
    </nc>
    <odxf/>
    <ndxf/>
  </rcc>
  <rcc rId="5247" sId="1" odxf="1" dxf="1">
    <oc r="A981" t="inlineStr">
      <is>
        <t>904</t>
      </is>
    </oc>
    <nc r="A981" t="inlineStr">
      <is>
        <t>931</t>
      </is>
    </nc>
    <odxf/>
    <ndxf/>
  </rcc>
  <rcc rId="5248" sId="1" odxf="1" dxf="1">
    <oc r="A982" t="inlineStr">
      <is>
        <t>905</t>
      </is>
    </oc>
    <nc r="A982" t="inlineStr">
      <is>
        <t>932</t>
      </is>
    </nc>
    <odxf/>
    <ndxf/>
  </rcc>
  <rcc rId="5249" sId="1" odxf="1" dxf="1">
    <oc r="A983" t="inlineStr">
      <is>
        <t>906</t>
      </is>
    </oc>
    <nc r="A983" t="inlineStr">
      <is>
        <t>933</t>
      </is>
    </nc>
    <odxf/>
    <ndxf/>
  </rcc>
  <rcc rId="5250" sId="1" odxf="1" dxf="1">
    <oc r="A984" t="inlineStr">
      <is>
        <t>907</t>
      </is>
    </oc>
    <nc r="A984" t="inlineStr">
      <is>
        <t>934</t>
      </is>
    </nc>
    <odxf/>
    <ndxf/>
  </rcc>
  <rcc rId="5251" sId="1" odxf="1" dxf="1">
    <oc r="A985" t="inlineStr">
      <is>
        <t>908</t>
      </is>
    </oc>
    <nc r="A985" t="inlineStr">
      <is>
        <t>935</t>
      </is>
    </nc>
    <odxf/>
    <ndxf/>
  </rcc>
  <rcc rId="5252" sId="1" odxf="1" dxf="1">
    <oc r="A986" t="inlineStr">
      <is>
        <t>909</t>
      </is>
    </oc>
    <nc r="A986" t="inlineStr">
      <is>
        <t>936</t>
      </is>
    </nc>
    <odxf/>
    <ndxf/>
  </rcc>
  <rcc rId="5253" sId="1" odxf="1" dxf="1">
    <oc r="A987" t="inlineStr">
      <is>
        <t>910</t>
      </is>
    </oc>
    <nc r="A987" t="inlineStr">
      <is>
        <t>937</t>
      </is>
    </nc>
    <odxf/>
    <ndxf/>
  </rcc>
  <rcc rId="5254" sId="1" odxf="1" dxf="1">
    <oc r="A988" t="inlineStr">
      <is>
        <t>911</t>
      </is>
    </oc>
    <nc r="A988" t="inlineStr">
      <is>
        <t>938</t>
      </is>
    </nc>
    <odxf/>
    <ndxf/>
  </rcc>
  <rcc rId="5255" sId="1" odxf="1" dxf="1">
    <oc r="A989" t="inlineStr">
      <is>
        <t>912</t>
      </is>
    </oc>
    <nc r="A989" t="inlineStr">
      <is>
        <t>939</t>
      </is>
    </nc>
    <odxf/>
    <ndxf/>
  </rcc>
  <rcc rId="5256" sId="1" odxf="1" dxf="1">
    <oc r="A990" t="inlineStr">
      <is>
        <t>913</t>
      </is>
    </oc>
    <nc r="A990" t="inlineStr">
      <is>
        <t>940</t>
      </is>
    </nc>
    <odxf/>
    <ndxf/>
  </rcc>
  <rcc rId="5257" sId="1" odxf="1" dxf="1">
    <oc r="A991" t="inlineStr">
      <is>
        <t>914</t>
      </is>
    </oc>
    <nc r="A991" t="inlineStr">
      <is>
        <t>941</t>
      </is>
    </nc>
    <odxf/>
    <ndxf/>
  </rcc>
  <rcc rId="5258" sId="1" odxf="1" dxf="1">
    <oc r="A992" t="inlineStr">
      <is>
        <t>915</t>
      </is>
    </oc>
    <nc r="A992" t="inlineStr">
      <is>
        <t>942</t>
      </is>
    </nc>
    <odxf/>
    <ndxf/>
  </rcc>
  <rcc rId="5259" sId="1" odxf="1" dxf="1">
    <oc r="A993" t="inlineStr">
      <is>
        <t>916</t>
      </is>
    </oc>
    <nc r="A993" t="inlineStr">
      <is>
        <t>943</t>
      </is>
    </nc>
    <odxf/>
    <ndxf/>
  </rcc>
  <rcc rId="5260" sId="1" odxf="1" dxf="1">
    <oc r="A994" t="inlineStr">
      <is>
        <t>917</t>
      </is>
    </oc>
    <nc r="A994" t="inlineStr">
      <is>
        <t>944</t>
      </is>
    </nc>
    <odxf/>
    <ndxf/>
  </rcc>
  <rcc rId="5261" sId="1" odxf="1" dxf="1">
    <oc r="A995" t="inlineStr">
      <is>
        <t>918</t>
      </is>
    </oc>
    <nc r="A995" t="inlineStr">
      <is>
        <t>945</t>
      </is>
    </nc>
    <odxf/>
    <ndxf/>
  </rcc>
  <rcc rId="5262" sId="1" odxf="1" dxf="1">
    <oc r="A996" t="inlineStr">
      <is>
        <t>919</t>
      </is>
    </oc>
    <nc r="A996" t="inlineStr">
      <is>
        <t>946</t>
      </is>
    </nc>
    <odxf/>
    <ndxf/>
  </rcc>
  <rcc rId="5263" sId="1" odxf="1" dxf="1">
    <oc r="A997" t="inlineStr">
      <is>
        <t>920</t>
      </is>
    </oc>
    <nc r="A997" t="inlineStr">
      <is>
        <t>947</t>
      </is>
    </nc>
    <odxf/>
    <ndxf/>
  </rcc>
  <rcc rId="5264" sId="1" odxf="1" dxf="1">
    <oc r="A998" t="inlineStr">
      <is>
        <t>921</t>
      </is>
    </oc>
    <nc r="A998" t="inlineStr">
      <is>
        <t>948</t>
      </is>
    </nc>
    <odxf/>
    <ndxf/>
  </rcc>
  <rcc rId="5265" sId="1" odxf="1" dxf="1">
    <oc r="A999" t="inlineStr">
      <is>
        <t>922</t>
      </is>
    </oc>
    <nc r="A999" t="inlineStr">
      <is>
        <t>949</t>
      </is>
    </nc>
    <odxf/>
    <ndxf/>
  </rcc>
  <rcc rId="5266" sId="1" odxf="1" dxf="1">
    <oc r="A1000" t="inlineStr">
      <is>
        <t>923</t>
      </is>
    </oc>
    <nc r="A1000" t="inlineStr">
      <is>
        <t>950</t>
      </is>
    </nc>
    <odxf/>
    <ndxf/>
  </rcc>
  <rcc rId="5267" sId="1">
    <oc r="A1003" t="inlineStr">
      <is>
        <t>924</t>
      </is>
    </oc>
    <nc r="A1003" t="inlineStr">
      <is>
        <t>951</t>
      </is>
    </nc>
  </rcc>
  <rcc rId="5268" sId="1" odxf="1" dxf="1">
    <oc r="A1004" t="inlineStr">
      <is>
        <t>925</t>
      </is>
    </oc>
    <nc r="A1004" t="inlineStr">
      <is>
        <t>952</t>
      </is>
    </nc>
    <odxf/>
    <ndxf/>
  </rcc>
  <rcc rId="5269" sId="1" odxf="1" dxf="1">
    <nc r="A1005" t="inlineStr">
      <is>
        <t>953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270" sId="1" odxf="1" dxf="1">
    <oc r="A1006" t="inlineStr">
      <is>
        <t>926</t>
      </is>
    </oc>
    <nc r="A1006" t="inlineStr">
      <is>
        <t>954</t>
      </is>
    </nc>
    <odxf/>
    <ndxf/>
  </rcc>
  <rcc rId="5271" sId="1" odxf="1" dxf="1">
    <oc r="A1007" t="inlineStr">
      <is>
        <t>927</t>
      </is>
    </oc>
    <nc r="A1007" t="inlineStr">
      <is>
        <t>955</t>
      </is>
    </nc>
    <odxf/>
    <ndxf/>
  </rcc>
  <rcc rId="5272" sId="1" odxf="1" dxf="1">
    <oc r="A1008" t="inlineStr">
      <is>
        <t>928</t>
      </is>
    </oc>
    <nc r="A1008" t="inlineStr">
      <is>
        <t>956</t>
      </is>
    </nc>
    <odxf/>
    <ndxf/>
  </rcc>
  <rcc rId="5273" sId="1" odxf="1" dxf="1">
    <oc r="A1009" t="inlineStr">
      <is>
        <t>929</t>
      </is>
    </oc>
    <nc r="A1009" t="inlineStr">
      <is>
        <t>957</t>
      </is>
    </nc>
    <odxf/>
    <ndxf/>
  </rcc>
  <rcc rId="5274" sId="1" odxf="1" dxf="1">
    <oc r="A1010" t="inlineStr">
      <is>
        <t>930</t>
      </is>
    </oc>
    <nc r="A1010" t="inlineStr">
      <is>
        <t>958</t>
      </is>
    </nc>
    <odxf/>
    <ndxf/>
  </rcc>
  <rcc rId="5275" sId="1" odxf="1" dxf="1">
    <oc r="A1011" t="inlineStr">
      <is>
        <t>931</t>
      </is>
    </oc>
    <nc r="A1011" t="inlineStr">
      <is>
        <t>959</t>
      </is>
    </nc>
    <odxf/>
    <ndxf/>
  </rcc>
  <rcc rId="5276" sId="1" odxf="1" dxf="1">
    <oc r="A1012" t="inlineStr">
      <is>
        <t>932</t>
      </is>
    </oc>
    <nc r="A1012" t="inlineStr">
      <is>
        <t>960</t>
      </is>
    </nc>
    <odxf/>
    <ndxf/>
  </rcc>
  <rcc rId="5277" sId="1" odxf="1" dxf="1">
    <oc r="A1013" t="inlineStr">
      <is>
        <t>933</t>
      </is>
    </oc>
    <nc r="A1013" t="inlineStr">
      <is>
        <t>961</t>
      </is>
    </nc>
    <odxf/>
    <ndxf/>
  </rcc>
  <rcc rId="5278" sId="1" odxf="1" dxf="1">
    <oc r="A1014" t="inlineStr">
      <is>
        <t>934</t>
      </is>
    </oc>
    <nc r="A1014" t="inlineStr">
      <is>
        <t>962</t>
      </is>
    </nc>
    <odxf/>
    <ndxf/>
  </rcc>
  <rcc rId="5279" sId="1" odxf="1" dxf="1">
    <oc r="A1015" t="inlineStr">
      <is>
        <t>935</t>
      </is>
    </oc>
    <nc r="A1015" t="inlineStr">
      <is>
        <t>963</t>
      </is>
    </nc>
    <odxf/>
    <ndxf/>
  </rcc>
  <rcc rId="5280" sId="1" odxf="1" dxf="1">
    <oc r="A1016" t="inlineStr">
      <is>
        <t>936</t>
      </is>
    </oc>
    <nc r="A1016" t="inlineStr">
      <is>
        <t>964</t>
      </is>
    </nc>
    <odxf/>
    <ndxf/>
  </rcc>
  <rcc rId="5281" sId="1" odxf="1" dxf="1">
    <oc r="A1017" t="inlineStr">
      <is>
        <t>937</t>
      </is>
    </oc>
    <nc r="A1017" t="inlineStr">
      <is>
        <t>965</t>
      </is>
    </nc>
    <odxf/>
    <ndxf/>
  </rcc>
  <rcc rId="5282" sId="1" odxf="1" dxf="1">
    <oc r="A1018" t="inlineStr">
      <is>
        <t>938</t>
      </is>
    </oc>
    <nc r="A1018" t="inlineStr">
      <is>
        <t>966</t>
      </is>
    </nc>
    <odxf/>
    <ndxf/>
  </rcc>
  <rcc rId="5283" sId="1" odxf="1" dxf="1">
    <oc r="A1019" t="inlineStr">
      <is>
        <t>939</t>
      </is>
    </oc>
    <nc r="A1019" t="inlineStr">
      <is>
        <t>967</t>
      </is>
    </nc>
    <odxf/>
    <ndxf/>
  </rcc>
  <rcc rId="5284" sId="1" odxf="1" dxf="1">
    <oc r="A1020" t="inlineStr">
      <is>
        <t>940</t>
      </is>
    </oc>
    <nc r="A1020" t="inlineStr">
      <is>
        <t>968</t>
      </is>
    </nc>
    <odxf/>
    <ndxf/>
  </rcc>
  <rcc rId="5285" sId="1" odxf="1" dxf="1">
    <oc r="A1021" t="inlineStr">
      <is>
        <t>941</t>
      </is>
    </oc>
    <nc r="A1021" t="inlineStr">
      <is>
        <t>969</t>
      </is>
    </nc>
    <odxf/>
    <ndxf/>
  </rcc>
  <rcc rId="5286" sId="1" odxf="1" dxf="1">
    <oc r="A1022" t="inlineStr">
      <is>
        <t>942</t>
      </is>
    </oc>
    <nc r="A1022" t="inlineStr">
      <is>
        <t>970</t>
      </is>
    </nc>
    <odxf/>
    <ndxf/>
  </rcc>
  <rcc rId="5287" sId="1" odxf="1" dxf="1">
    <oc r="A1023" t="inlineStr">
      <is>
        <t>943</t>
      </is>
    </oc>
    <nc r="A1023" t="inlineStr">
      <is>
        <t>971</t>
      </is>
    </nc>
    <odxf/>
    <ndxf/>
  </rcc>
  <rcc rId="5288" sId="1" odxf="1" dxf="1">
    <oc r="A1024" t="inlineStr">
      <is>
        <t>944</t>
      </is>
    </oc>
    <nc r="A1024" t="inlineStr">
      <is>
        <t>972</t>
      </is>
    </nc>
    <odxf/>
    <ndxf/>
  </rcc>
  <rcc rId="5289" sId="1" odxf="1" dxf="1">
    <oc r="A1025" t="inlineStr">
      <is>
        <t>945</t>
      </is>
    </oc>
    <nc r="A1025" t="inlineStr">
      <is>
        <t>973</t>
      </is>
    </nc>
    <odxf/>
    <ndxf/>
  </rcc>
  <rcc rId="5290" sId="1" odxf="1" dxf="1">
    <oc r="A1026" t="inlineStr">
      <is>
        <t>946</t>
      </is>
    </oc>
    <nc r="A1026" t="inlineStr">
      <is>
        <t>974</t>
      </is>
    </nc>
    <odxf/>
    <ndxf/>
  </rcc>
  <rcc rId="5291" sId="1" odxf="1" dxf="1">
    <oc r="A1027" t="inlineStr">
      <is>
        <t>947</t>
      </is>
    </oc>
    <nc r="A1027" t="inlineStr">
      <is>
        <t>975</t>
      </is>
    </nc>
    <odxf/>
    <ndxf/>
  </rcc>
  <rcc rId="5292" sId="1" odxf="1" dxf="1">
    <oc r="A1028" t="inlineStr">
      <is>
        <t>948</t>
      </is>
    </oc>
    <nc r="A1028" t="inlineStr">
      <is>
        <t>976</t>
      </is>
    </nc>
    <odxf/>
    <ndxf/>
  </rcc>
  <rcc rId="5293" sId="1" odxf="1" dxf="1">
    <oc r="A1029" t="inlineStr">
      <is>
        <t>949</t>
      </is>
    </oc>
    <nc r="A1029" t="inlineStr">
      <is>
        <t>977</t>
      </is>
    </nc>
    <odxf/>
    <ndxf/>
  </rcc>
  <rcc rId="5294" sId="1" odxf="1" dxf="1">
    <oc r="A1030" t="inlineStr">
      <is>
        <t>950</t>
      </is>
    </oc>
    <nc r="A1030" t="inlineStr">
      <is>
        <t>978</t>
      </is>
    </nc>
    <odxf/>
    <ndxf/>
  </rcc>
  <rcc rId="5295" sId="1" odxf="1" dxf="1">
    <oc r="A1031" t="inlineStr">
      <is>
        <t>951</t>
      </is>
    </oc>
    <nc r="A1031" t="inlineStr">
      <is>
        <t>979</t>
      </is>
    </nc>
    <odxf/>
    <ndxf/>
  </rcc>
  <rcc rId="5296" sId="1" odxf="1" dxf="1">
    <oc r="A1032" t="inlineStr">
      <is>
        <t>952</t>
      </is>
    </oc>
    <nc r="A1032" t="inlineStr">
      <is>
        <t>980</t>
      </is>
    </nc>
    <odxf/>
    <ndxf/>
  </rcc>
  <rcc rId="5297" sId="1" odxf="1" dxf="1">
    <oc r="A1033" t="inlineStr">
      <is>
        <t>953</t>
      </is>
    </oc>
    <nc r="A1033" t="inlineStr">
      <is>
        <t>981</t>
      </is>
    </nc>
    <odxf/>
    <ndxf/>
  </rcc>
  <rcc rId="5298" sId="1" odxf="1" dxf="1">
    <oc r="A1034" t="inlineStr">
      <is>
        <t>954</t>
      </is>
    </oc>
    <nc r="A1034" t="inlineStr">
      <is>
        <t>982</t>
      </is>
    </nc>
    <odxf/>
    <ndxf/>
  </rcc>
  <rcc rId="5299" sId="1" odxf="1" dxf="1">
    <oc r="A1035" t="inlineStr">
      <is>
        <t>955</t>
      </is>
    </oc>
    <nc r="A1035" t="inlineStr">
      <is>
        <t>983</t>
      </is>
    </nc>
    <odxf/>
    <ndxf/>
  </rcc>
  <rcc rId="5300" sId="1" odxf="1" dxf="1">
    <oc r="A1036" t="inlineStr">
      <is>
        <t>956</t>
      </is>
    </oc>
    <nc r="A1036" t="inlineStr">
      <is>
        <t>984</t>
      </is>
    </nc>
    <odxf/>
    <ndxf/>
  </rcc>
  <rcc rId="5301" sId="1" odxf="1" dxf="1">
    <oc r="A1037" t="inlineStr">
      <is>
        <t>957</t>
      </is>
    </oc>
    <nc r="A1037" t="inlineStr">
      <is>
        <t>985</t>
      </is>
    </nc>
    <odxf/>
    <ndxf/>
  </rcc>
  <rcc rId="5302" sId="1" odxf="1" dxf="1">
    <oc r="A1038" t="inlineStr">
      <is>
        <t>958</t>
      </is>
    </oc>
    <nc r="A1038" t="inlineStr">
      <is>
        <t>986</t>
      </is>
    </nc>
    <odxf/>
    <ndxf/>
  </rcc>
</revisions>
</file>

<file path=xl/revisions/revisionLog1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051" start="0" length="0">
    <dxf/>
  </rfmt>
  <rfmt sheetId="1" sqref="A1052" start="0" length="0">
    <dxf/>
  </rfmt>
  <rfmt sheetId="1" sqref="A1053" start="0" length="0">
    <dxf/>
  </rfmt>
  <rfmt sheetId="1" sqref="A1054" start="0" length="0">
    <dxf/>
  </rfmt>
  <rfmt sheetId="1" sqref="A1055" start="0" length="0">
    <dxf/>
  </rfmt>
  <rfmt sheetId="1" sqref="A1056" start="0" length="0">
    <dxf/>
  </rfmt>
  <rfmt sheetId="1" sqref="A1057" start="0" length="0">
    <dxf/>
  </rfmt>
  <rfmt sheetId="1" sqref="A1058" start="0" length="0">
    <dxf/>
  </rfmt>
  <rfmt sheetId="1" sqref="A1059" start="0" length="0">
    <dxf/>
  </rfmt>
  <rfmt sheetId="1" sqref="A1060" start="0" length="0">
    <dxf/>
  </rfmt>
  <rfmt sheetId="1" sqref="A1061" start="0" length="0">
    <dxf/>
  </rfmt>
  <rfmt sheetId="1" sqref="A1062" start="0" length="0">
    <dxf/>
  </rfmt>
  <rfmt sheetId="1" sqref="A1063" start="0" length="0">
    <dxf/>
  </rfmt>
  <rfmt sheetId="1" sqref="A1064" start="0" length="0">
    <dxf/>
  </rfmt>
  <rfmt sheetId="1" sqref="A1072" start="0" length="0">
    <dxf>
      <fill>
        <patternFill patternType="none">
          <bgColor indexed="65"/>
        </patternFill>
      </fill>
    </dxf>
  </rfmt>
  <rfmt sheetId="1" sqref="A1073" start="0" length="0">
    <dxf>
      <fill>
        <patternFill patternType="none">
          <bgColor indexed="65"/>
        </patternFill>
      </fill>
    </dxf>
  </rfmt>
  <rfmt sheetId="1" sqref="A1074" start="0" length="0">
    <dxf>
      <fill>
        <patternFill patternType="none">
          <bgColor indexed="65"/>
        </patternFill>
      </fill>
    </dxf>
  </rfmt>
  <rfmt sheetId="1" sqref="A1075" start="0" length="0">
    <dxf/>
  </rfmt>
  <rfmt sheetId="1" sqref="A1076" start="0" length="0">
    <dxf/>
  </rfmt>
  <rfmt sheetId="1" sqref="A1077" start="0" length="0">
    <dxf/>
  </rfmt>
  <rfmt sheetId="1" sqref="A1078" start="0" length="0">
    <dxf/>
  </rfmt>
  <rfmt sheetId="1" sqref="A1079" start="0" length="0">
    <dxf/>
  </rfmt>
  <rfmt sheetId="1" sqref="A1080" start="0" length="0">
    <dxf/>
  </rfmt>
  <rfmt sheetId="1" sqref="A1081" start="0" length="0">
    <dxf/>
  </rfmt>
  <rfmt sheetId="1" sqref="A1082" start="0" length="0">
    <dxf/>
  </rfmt>
  <rfmt sheetId="1" sqref="A1083" start="0" length="0">
    <dxf/>
  </rfmt>
  <rfmt sheetId="1" sqref="A1084" start="0" length="0">
    <dxf/>
  </rfmt>
  <rfmt sheetId="1" sqref="A1085" start="0" length="0">
    <dxf/>
  </rfmt>
  <rfmt sheetId="1" sqref="A1086" start="0" length="0">
    <dxf/>
  </rfmt>
  <rfmt sheetId="1" sqref="A1087" start="0" length="0">
    <dxf/>
  </rfmt>
  <rfmt sheetId="1" sqref="A1091" start="0" length="0">
    <dxf/>
  </rfmt>
  <rfmt sheetId="1" sqref="A1092" start="0" length="0">
    <dxf/>
  </rfmt>
  <rfmt sheetId="1" sqref="A1093" start="0" length="0">
    <dxf/>
  </rfmt>
  <rfmt sheetId="1" sqref="A1094" start="0" length="0">
    <dxf/>
  </rfmt>
  <rfmt sheetId="1" sqref="A1095" start="0" length="0">
    <dxf/>
  </rfmt>
  <rfmt sheetId="1" sqref="A1096" start="0" length="0">
    <dxf/>
  </rfmt>
  <rfmt sheetId="1" sqref="A1097" start="0" length="0">
    <dxf/>
  </rfmt>
  <rfmt sheetId="1" sqref="A1098" start="0" length="0">
    <dxf/>
  </rfmt>
  <rfmt sheetId="1" sqref="A1099" start="0" length="0">
    <dxf/>
  </rfmt>
  <rfmt sheetId="1" sqref="A1100" start="0" length="0">
    <dxf/>
  </rfmt>
  <rfmt sheetId="1" sqref="A1103" start="0" length="0">
    <dxf>
      <fill>
        <patternFill patternType="none">
          <bgColor indexed="65"/>
        </patternFill>
      </fill>
    </dxf>
  </rfmt>
  <rfmt sheetId="1" sqref="A1104" start="0" length="0">
    <dxf>
      <fill>
        <patternFill patternType="none">
          <bgColor indexed="65"/>
        </patternFill>
      </fill>
    </dxf>
  </rfmt>
  <rfmt sheetId="1" sqref="A1105" start="0" length="0">
    <dxf>
      <fill>
        <patternFill patternType="none">
          <bgColor indexed="65"/>
        </patternFill>
      </fill>
    </dxf>
  </rfmt>
  <rfmt sheetId="1" sqref="A1106" start="0" length="0">
    <dxf>
      <fill>
        <patternFill patternType="none">
          <bgColor indexed="65"/>
        </patternFill>
      </fill>
    </dxf>
  </rfmt>
  <rfmt sheetId="1" sqref="A1107" start="0" length="0">
    <dxf>
      <fill>
        <patternFill patternType="none">
          <bgColor indexed="65"/>
        </patternFill>
      </fill>
    </dxf>
  </rfmt>
  <rfmt sheetId="1" sqref="A1108" start="0" length="0">
    <dxf>
      <fill>
        <patternFill patternType="none">
          <bgColor indexed="65"/>
        </patternFill>
      </fill>
    </dxf>
  </rfmt>
  <rfmt sheetId="1" sqref="A1109" start="0" length="0">
    <dxf>
      <fill>
        <patternFill patternType="none">
          <bgColor indexed="65"/>
        </patternFill>
      </fill>
    </dxf>
  </rfmt>
  <rfmt sheetId="1" sqref="A1110" start="0" length="0">
    <dxf>
      <fill>
        <patternFill patternType="none">
          <bgColor indexed="65"/>
        </patternFill>
      </fill>
    </dxf>
  </rfmt>
  <rfmt sheetId="1" sqref="A1111" start="0" length="0">
    <dxf>
      <fill>
        <patternFill patternType="none">
          <bgColor indexed="65"/>
        </patternFill>
      </fill>
    </dxf>
  </rfmt>
  <rfmt sheetId="1" sqref="A1112" start="0" length="0">
    <dxf>
      <fill>
        <patternFill patternType="none">
          <bgColor indexed="65"/>
        </patternFill>
      </fill>
    </dxf>
  </rfmt>
  <rfmt sheetId="1" sqref="A1113" start="0" length="0">
    <dxf>
      <fill>
        <patternFill patternType="none">
          <bgColor indexed="65"/>
        </patternFill>
      </fill>
    </dxf>
  </rfmt>
  <rfmt sheetId="1" sqref="A1114" start="0" length="0">
    <dxf>
      <fill>
        <patternFill patternType="none">
          <bgColor indexed="65"/>
        </patternFill>
      </fill>
    </dxf>
  </rfmt>
  <rfmt sheetId="1" sqref="A1115" start="0" length="0">
    <dxf>
      <fill>
        <patternFill patternType="none">
          <bgColor indexed="65"/>
        </patternFill>
      </fill>
    </dxf>
  </rfmt>
  <rfmt sheetId="1" sqref="A1116" start="0" length="0">
    <dxf>
      <fill>
        <patternFill patternType="none">
          <bgColor indexed="65"/>
        </patternFill>
      </fill>
    </dxf>
  </rfmt>
  <rfmt sheetId="1" sqref="A1117" start="0" length="0">
    <dxf>
      <fill>
        <patternFill patternType="none">
          <bgColor indexed="65"/>
        </patternFill>
      </fill>
    </dxf>
  </rfmt>
  <rfmt sheetId="1" sqref="A1118" start="0" length="0">
    <dxf>
      <fill>
        <patternFill patternType="none">
          <bgColor indexed="65"/>
        </patternFill>
      </fill>
    </dxf>
  </rfmt>
  <rfmt sheetId="1" sqref="A1119" start="0" length="0">
    <dxf>
      <fill>
        <patternFill patternType="none">
          <bgColor indexed="65"/>
        </patternFill>
      </fill>
    </dxf>
  </rfmt>
  <rfmt sheetId="1" sqref="A1120" start="0" length="0">
    <dxf>
      <fill>
        <patternFill patternType="none">
          <bgColor indexed="65"/>
        </patternFill>
      </fill>
    </dxf>
  </rfmt>
  <rfmt sheetId="1" sqref="A1121" start="0" length="0">
    <dxf>
      <fill>
        <patternFill patternType="none">
          <bgColor indexed="65"/>
        </patternFill>
      </fill>
    </dxf>
  </rfmt>
  <rfmt sheetId="1" sqref="A1122" start="0" length="0">
    <dxf>
      <fill>
        <patternFill patternType="none">
          <bgColor indexed="65"/>
        </patternFill>
      </fill>
    </dxf>
  </rfmt>
  <rfmt sheetId="1" sqref="A1123" start="0" length="0">
    <dxf>
      <fill>
        <patternFill patternType="none">
          <bgColor indexed="65"/>
        </patternFill>
      </fill>
    </dxf>
  </rfmt>
  <rfmt sheetId="1" sqref="A1124" start="0" length="0">
    <dxf>
      <fill>
        <patternFill patternType="none">
          <bgColor indexed="65"/>
        </patternFill>
      </fill>
    </dxf>
  </rfmt>
  <rfmt sheetId="1" sqref="A1125" start="0" length="0">
    <dxf>
      <fill>
        <patternFill patternType="none">
          <bgColor indexed="65"/>
        </patternFill>
      </fill>
    </dxf>
  </rfmt>
  <rfmt sheetId="1" sqref="A1126" start="0" length="0">
    <dxf>
      <fill>
        <patternFill patternType="none">
          <bgColor indexed="65"/>
        </patternFill>
      </fill>
    </dxf>
  </rfmt>
  <rfmt sheetId="1" sqref="A1127" start="0" length="0">
    <dxf>
      <fill>
        <patternFill patternType="none">
          <bgColor indexed="65"/>
        </patternFill>
      </fill>
    </dxf>
  </rfmt>
  <rfmt sheetId="1" sqref="A1128" start="0" length="0">
    <dxf>
      <fill>
        <patternFill patternType="none">
          <bgColor indexed="65"/>
        </patternFill>
      </fill>
    </dxf>
  </rfmt>
  <rfmt sheetId="1" sqref="A1129" start="0" length="0">
    <dxf>
      <fill>
        <patternFill patternType="none">
          <bgColor indexed="65"/>
        </patternFill>
      </fill>
    </dxf>
  </rfmt>
  <rfmt sheetId="1" sqref="A1130" start="0" length="0">
    <dxf>
      <fill>
        <patternFill patternType="none">
          <bgColor indexed="65"/>
        </patternFill>
      </fill>
    </dxf>
  </rfmt>
  <rfmt sheetId="1" sqref="A1131" start="0" length="0">
    <dxf>
      <fill>
        <patternFill patternType="none">
          <bgColor indexed="65"/>
        </patternFill>
      </fill>
    </dxf>
  </rfmt>
  <rfmt sheetId="1" sqref="A1132" start="0" length="0">
    <dxf>
      <fill>
        <patternFill patternType="none">
          <bgColor indexed="65"/>
        </patternFill>
      </fill>
    </dxf>
  </rfmt>
  <rfmt sheetId="1" sqref="A1133" start="0" length="0">
    <dxf>
      <fill>
        <patternFill patternType="none">
          <bgColor indexed="65"/>
        </patternFill>
      </fill>
    </dxf>
  </rfmt>
  <rfmt sheetId="1" sqref="A1134" start="0" length="0">
    <dxf>
      <fill>
        <patternFill patternType="none">
          <bgColor indexed="65"/>
        </patternFill>
      </fill>
    </dxf>
  </rfmt>
  <rfmt sheetId="1" sqref="A1135" start="0" length="0">
    <dxf>
      <fill>
        <patternFill patternType="none">
          <bgColor indexed="65"/>
        </patternFill>
      </fill>
    </dxf>
  </rfmt>
  <rfmt sheetId="1" sqref="A1136" start="0" length="0">
    <dxf>
      <fill>
        <patternFill patternType="none">
          <bgColor indexed="65"/>
        </patternFill>
      </fill>
    </dxf>
  </rfmt>
  <rfmt sheetId="1" sqref="A1137" start="0" length="0">
    <dxf>
      <fill>
        <patternFill patternType="none">
          <bgColor indexed="65"/>
        </patternFill>
      </fill>
    </dxf>
  </rfmt>
  <rfmt sheetId="1" sqref="A1138" start="0" length="0">
    <dxf>
      <fill>
        <patternFill patternType="none">
          <bgColor indexed="65"/>
        </patternFill>
      </fill>
    </dxf>
  </rfmt>
  <rfmt sheetId="1" sqref="A1139" start="0" length="0">
    <dxf>
      <fill>
        <patternFill patternType="none">
          <bgColor indexed="65"/>
        </patternFill>
      </fill>
    </dxf>
  </rfmt>
  <rfmt sheetId="1" sqref="A1140" start="0" length="0">
    <dxf>
      <fill>
        <patternFill patternType="none">
          <bgColor indexed="65"/>
        </patternFill>
      </fill>
    </dxf>
  </rfmt>
  <rfmt sheetId="1" sqref="A1141" start="0" length="0">
    <dxf>
      <fill>
        <patternFill patternType="none">
          <bgColor indexed="65"/>
        </patternFill>
      </fill>
    </dxf>
  </rfmt>
  <rfmt sheetId="1" sqref="A1142" start="0" length="0">
    <dxf>
      <fill>
        <patternFill patternType="none">
          <bgColor indexed="65"/>
        </patternFill>
      </fill>
    </dxf>
  </rfmt>
  <rfmt sheetId="1" sqref="A1143" start="0" length="0">
    <dxf>
      <fill>
        <patternFill patternType="none">
          <bgColor indexed="65"/>
        </patternFill>
      </fill>
    </dxf>
  </rfmt>
  <rfmt sheetId="1" sqref="A1147" start="0" length="0">
    <dxf/>
  </rfmt>
  <rfmt sheetId="1" sqref="A1148" start="0" length="0">
    <dxf/>
  </rfmt>
  <rfmt sheetId="1" sqref="A1149" start="0" length="0">
    <dxf/>
  </rfmt>
  <rfmt sheetId="1" sqref="A1150" start="0" length="0">
    <dxf/>
  </rfmt>
  <rfmt sheetId="1" sqref="A1151" start="0" length="0">
    <dxf/>
  </rfmt>
  <rfmt sheetId="1" sqref="A1155" start="0" length="0">
    <dxf/>
  </rfmt>
  <rfmt sheetId="1" sqref="A1156" start="0" length="0">
    <dxf/>
  </rfmt>
  <rfmt sheetId="1" sqref="A1157" start="0" length="0">
    <dxf/>
  </rfmt>
  <rfmt sheetId="1" sqref="A1158" start="0" length="0">
    <dxf/>
  </rfmt>
  <rfmt sheetId="1" sqref="A1159" start="0" length="0">
    <dxf/>
  </rfmt>
  <rfmt sheetId="1" sqref="A1160" start="0" length="0">
    <dxf/>
  </rfmt>
  <rfmt sheetId="1" sqref="A1161" start="0" length="0">
    <dxf/>
  </rfmt>
  <rfmt sheetId="1" sqref="A1162" start="0" length="0">
    <dxf/>
  </rfmt>
  <rfmt sheetId="1" sqref="A1163" start="0" length="0">
    <dxf/>
  </rfmt>
  <rfmt sheetId="1" sqref="A1164" start="0" length="0">
    <dxf/>
  </rfmt>
  <rfmt sheetId="1" sqref="A1165" start="0" length="0">
    <dxf/>
  </rfmt>
  <rfmt sheetId="1" sqref="A1166" start="0" length="0">
    <dxf/>
  </rfmt>
  <rfmt sheetId="1" sqref="A1167" start="0" length="0">
    <dxf/>
  </rfmt>
  <rfmt sheetId="1" sqref="A1168" start="0" length="0">
    <dxf/>
  </rfmt>
  <rfmt sheetId="1" sqref="A1169" start="0" length="0">
    <dxf/>
  </rfmt>
  <rfmt sheetId="1" sqref="A1170" start="0" length="0">
    <dxf/>
  </rfmt>
  <rfmt sheetId="1" sqref="A1171" start="0" length="0">
    <dxf/>
  </rfmt>
  <rfmt sheetId="1" sqref="A1172" start="0" length="0">
    <dxf/>
  </rfmt>
  <rfmt sheetId="1" sqref="A1173" start="0" length="0">
    <dxf/>
  </rfmt>
  <rfmt sheetId="1" sqref="A1174" start="0" length="0">
    <dxf/>
  </rfmt>
  <rfmt sheetId="1" sqref="A1175" start="0" length="0">
    <dxf/>
  </rfmt>
  <rfmt sheetId="1" sqref="A1176" start="0" length="0">
    <dxf/>
  </rfmt>
  <rfmt sheetId="1" sqref="A1177" start="0" length="0">
    <dxf/>
  </rfmt>
  <rfmt sheetId="1" sqref="A1178" start="0" length="0">
    <dxf/>
  </rfmt>
  <rfmt sheetId="1" sqref="A1179" start="0" length="0">
    <dxf/>
  </rfmt>
  <rfmt sheetId="1" sqref="A1180" start="0" length="0">
    <dxf/>
  </rfmt>
  <rfmt sheetId="1" sqref="A1181" start="0" length="0">
    <dxf/>
  </rfmt>
  <rfmt sheetId="1" sqref="A1182" start="0" length="0">
    <dxf/>
  </rfmt>
  <rfmt sheetId="1" sqref="A1183" start="0" length="0">
    <dxf/>
  </rfmt>
  <rfmt sheetId="1" sqref="A1184" start="0" length="0">
    <dxf/>
  </rfmt>
  <rfmt sheetId="1" sqref="A1185" start="0" length="0">
    <dxf/>
  </rfmt>
  <rfmt sheetId="1" sqref="A1186" start="0" length="0">
    <dxf/>
  </rfmt>
  <rfmt sheetId="1" sqref="A1187" start="0" length="0">
    <dxf/>
  </rfmt>
  <rfmt sheetId="1" sqref="A1193" start="0" length="0">
    <dxf>
      <fill>
        <patternFill patternType="none">
          <bgColor indexed="65"/>
        </patternFill>
      </fill>
    </dxf>
  </rfmt>
  <rfmt sheetId="1" sqref="A1194" start="0" length="0">
    <dxf>
      <fill>
        <patternFill patternType="none">
          <bgColor indexed="65"/>
        </patternFill>
      </fill>
    </dxf>
  </rfmt>
  <rfmt sheetId="1" sqref="A1195" start="0" length="0">
    <dxf>
      <fill>
        <patternFill patternType="none">
          <bgColor indexed="65"/>
        </patternFill>
      </fill>
    </dxf>
  </rfmt>
  <rfmt sheetId="1" sqref="A1196" start="0" length="0">
    <dxf>
      <fill>
        <patternFill patternType="none">
          <bgColor indexed="65"/>
        </patternFill>
      </fill>
    </dxf>
  </rfmt>
  <rfmt sheetId="1" sqref="A1197" start="0" length="0">
    <dxf>
      <fill>
        <patternFill patternType="none">
          <bgColor indexed="65"/>
        </patternFill>
      </fill>
    </dxf>
  </rfmt>
  <rfmt sheetId="1" sqref="A1198" start="0" length="0">
    <dxf>
      <fill>
        <patternFill patternType="none">
          <bgColor indexed="65"/>
        </patternFill>
      </fill>
    </dxf>
  </rfmt>
  <rfmt sheetId="1" sqref="A1199" start="0" length="0">
    <dxf>
      <fill>
        <patternFill patternType="none">
          <bgColor indexed="65"/>
        </patternFill>
      </fill>
    </dxf>
  </rfmt>
  <rfmt sheetId="1" sqref="A1200" start="0" length="0">
    <dxf>
      <fill>
        <patternFill patternType="none">
          <bgColor indexed="65"/>
        </patternFill>
      </fill>
    </dxf>
  </rfmt>
  <rfmt sheetId="1" sqref="A1201" start="0" length="0">
    <dxf>
      <fill>
        <patternFill patternType="none">
          <bgColor indexed="65"/>
        </patternFill>
      </fill>
    </dxf>
  </rfmt>
  <rfmt sheetId="1" sqref="A1202" start="0" length="0">
    <dxf>
      <fill>
        <patternFill patternType="none">
          <bgColor indexed="65"/>
        </patternFill>
      </fill>
    </dxf>
  </rfmt>
  <rfmt sheetId="1" sqref="A1203" start="0" length="0">
    <dxf>
      <fill>
        <patternFill patternType="none">
          <bgColor indexed="65"/>
        </patternFill>
      </fill>
    </dxf>
  </rfmt>
  <rfmt sheetId="1" sqref="A1204" start="0" length="0">
    <dxf>
      <fill>
        <patternFill patternType="none">
          <bgColor indexed="65"/>
        </patternFill>
      </fill>
    </dxf>
  </rfmt>
  <rfmt sheetId="1" sqref="A1205" start="0" length="0">
    <dxf>
      <fill>
        <patternFill patternType="none">
          <bgColor indexed="65"/>
        </patternFill>
      </fill>
    </dxf>
  </rfmt>
  <rfmt sheetId="1" sqref="A1206" start="0" length="0">
    <dxf>
      <fill>
        <patternFill patternType="none">
          <bgColor indexed="65"/>
        </patternFill>
      </fill>
    </dxf>
  </rfmt>
  <rfmt sheetId="1" sqref="A1207" start="0" length="0">
    <dxf>
      <fill>
        <patternFill patternType="none">
          <bgColor indexed="65"/>
        </patternFill>
      </fill>
    </dxf>
  </rfmt>
  <rfmt sheetId="1" sqref="A1208" start="0" length="0">
    <dxf>
      <fill>
        <patternFill patternType="none">
          <bgColor indexed="65"/>
        </patternFill>
      </fill>
    </dxf>
  </rfmt>
  <rfmt sheetId="1" sqref="A1209" start="0" length="0">
    <dxf>
      <fill>
        <patternFill patternType="none">
          <bgColor indexed="65"/>
        </patternFill>
      </fill>
    </dxf>
  </rfmt>
  <rfmt sheetId="1" sqref="A1210" start="0" length="0">
    <dxf>
      <fill>
        <patternFill patternType="none">
          <bgColor indexed="65"/>
        </patternFill>
      </fill>
    </dxf>
  </rfmt>
  <rfmt sheetId="1" sqref="A1211" start="0" length="0">
    <dxf>
      <fill>
        <patternFill patternType="none">
          <bgColor indexed="65"/>
        </patternFill>
      </fill>
    </dxf>
  </rfmt>
  <rfmt sheetId="1" sqref="A1212" start="0" length="0">
    <dxf>
      <fill>
        <patternFill patternType="none">
          <bgColor indexed="65"/>
        </patternFill>
      </fill>
    </dxf>
  </rfmt>
  <rfmt sheetId="1" sqref="A1213" start="0" length="0">
    <dxf>
      <fill>
        <patternFill patternType="none">
          <bgColor indexed="65"/>
        </patternFill>
      </fill>
    </dxf>
  </rfmt>
  <rfmt sheetId="1" sqref="A1214" start="0" length="0">
    <dxf>
      <fill>
        <patternFill patternType="none">
          <bgColor indexed="65"/>
        </patternFill>
      </fill>
    </dxf>
  </rfmt>
  <rfmt sheetId="1" sqref="A1215" start="0" length="0">
    <dxf>
      <fill>
        <patternFill patternType="none">
          <bgColor indexed="65"/>
        </patternFill>
      </fill>
    </dxf>
  </rfmt>
  <rfmt sheetId="1" sqref="A1216" start="0" length="0">
    <dxf>
      <fill>
        <patternFill patternType="none">
          <bgColor indexed="65"/>
        </patternFill>
      </fill>
    </dxf>
  </rfmt>
  <rfmt sheetId="1" sqref="A1217" start="0" length="0">
    <dxf>
      <fill>
        <patternFill patternType="none">
          <bgColor indexed="65"/>
        </patternFill>
      </fill>
    </dxf>
  </rfmt>
  <rfmt sheetId="1" sqref="A1218" start="0" length="0">
    <dxf>
      <fill>
        <patternFill patternType="none">
          <bgColor indexed="65"/>
        </patternFill>
      </fill>
    </dxf>
  </rfmt>
  <rfmt sheetId="1" sqref="A1219" start="0" length="0">
    <dxf>
      <fill>
        <patternFill patternType="none">
          <bgColor indexed="65"/>
        </patternFill>
      </fill>
    </dxf>
  </rfmt>
  <rfmt sheetId="1" sqref="A1223" start="0" length="0">
    <dxf/>
  </rfmt>
  <rfmt sheetId="1" sqref="A1224" start="0" length="0">
    <dxf/>
  </rfmt>
  <rfmt sheetId="1" sqref="A1225" start="0" length="0">
    <dxf/>
  </rfmt>
  <rfmt sheetId="1" sqref="A1226" start="0" length="0">
    <dxf/>
  </rfmt>
  <rfmt sheetId="1" sqref="A1227" start="0" length="0">
    <dxf/>
  </rfmt>
  <rfmt sheetId="1" sqref="A1228" start="0" length="0">
    <dxf/>
  </rfmt>
  <rfmt sheetId="1" sqref="A1229" start="0" length="0">
    <dxf/>
  </rfmt>
  <rfmt sheetId="1" sqref="A1238" start="0" length="0">
    <dxf>
      <fill>
        <patternFill patternType="none">
          <bgColor indexed="65"/>
        </patternFill>
      </fill>
    </dxf>
  </rfmt>
  <rfmt sheetId="1" sqref="A1239" start="0" length="0">
    <dxf>
      <fill>
        <patternFill patternType="none">
          <bgColor indexed="65"/>
        </patternFill>
      </fill>
    </dxf>
  </rfmt>
  <rfmt sheetId="1" sqref="A1240" start="0" length="0">
    <dxf>
      <fill>
        <patternFill patternType="none">
          <bgColor indexed="65"/>
        </patternFill>
      </fill>
    </dxf>
  </rfmt>
  <rfmt sheetId="1" sqref="A1241" start="0" length="0">
    <dxf>
      <fill>
        <patternFill patternType="none">
          <bgColor indexed="65"/>
        </patternFill>
      </fill>
    </dxf>
  </rfmt>
  <rfmt sheetId="1" sqref="A1242" start="0" length="0">
    <dxf>
      <fill>
        <patternFill patternType="none">
          <bgColor indexed="65"/>
        </patternFill>
      </fill>
    </dxf>
  </rfmt>
  <rfmt sheetId="1" sqref="A1243" start="0" length="0">
    <dxf>
      <fill>
        <patternFill patternType="none">
          <bgColor indexed="65"/>
        </patternFill>
      </fill>
    </dxf>
  </rfmt>
  <rfmt sheetId="1" sqref="A1244" start="0" length="0">
    <dxf>
      <fill>
        <patternFill patternType="none">
          <bgColor indexed="65"/>
        </patternFill>
      </fill>
    </dxf>
  </rfmt>
  <rfmt sheetId="1" sqref="A1245" start="0" length="0">
    <dxf>
      <fill>
        <patternFill patternType="none">
          <bgColor indexed="65"/>
        </patternFill>
      </fill>
    </dxf>
  </rfmt>
  <rfmt sheetId="1" sqref="A1249" start="0" length="0">
    <dxf/>
  </rfmt>
  <rfmt sheetId="1" sqref="A1250" start="0" length="0">
    <dxf/>
  </rfmt>
  <rfmt sheetId="1" sqref="A1251" start="0" length="0">
    <dxf/>
  </rfmt>
  <rfmt sheetId="1" sqref="A1252" start="0" length="0">
    <dxf/>
  </rfmt>
  <rfmt sheetId="1" sqref="A1253" start="0" length="0">
    <dxf/>
  </rfmt>
  <rfmt sheetId="1" sqref="A1254" start="0" length="0">
    <dxf/>
  </rfmt>
  <rfmt sheetId="1" sqref="A1255" start="0" length="0">
    <dxf/>
  </rfmt>
  <rfmt sheetId="1" sqref="A1256" start="0" length="0">
    <dxf/>
  </rfmt>
  <rfmt sheetId="1" sqref="A1257" start="0" length="0">
    <dxf/>
  </rfmt>
  <rfmt sheetId="1" sqref="A1258" start="0" length="0">
    <dxf/>
  </rfmt>
  <rfmt sheetId="1" sqref="A1259" start="0" length="0">
    <dxf/>
  </rfmt>
  <rfmt sheetId="1" sqref="A1260" start="0" length="0">
    <dxf/>
  </rfmt>
  <rfmt sheetId="1" sqref="A1261" start="0" length="0">
    <dxf/>
  </rfmt>
  <rfmt sheetId="1" sqref="A1264" start="0" length="0">
    <dxf>
      <fill>
        <patternFill patternType="none">
          <bgColor indexed="65"/>
        </patternFill>
      </fill>
    </dxf>
  </rfmt>
  <rfmt sheetId="1" sqref="A1265" start="0" length="0">
    <dxf>
      <fill>
        <patternFill patternType="none">
          <bgColor indexed="65"/>
        </patternFill>
      </fill>
    </dxf>
  </rfmt>
  <rfmt sheetId="1" sqref="A1266" start="0" length="0">
    <dxf>
      <fill>
        <patternFill patternType="none">
          <bgColor indexed="65"/>
        </patternFill>
      </fill>
    </dxf>
  </rfmt>
  <rfmt sheetId="1" sqref="A1267" start="0" length="0">
    <dxf>
      <fill>
        <patternFill patternType="none">
          <bgColor indexed="65"/>
        </patternFill>
      </fill>
    </dxf>
  </rfmt>
  <rfmt sheetId="1" sqref="A1268" start="0" length="0">
    <dxf>
      <fill>
        <patternFill patternType="none">
          <bgColor indexed="65"/>
        </patternFill>
      </fill>
    </dxf>
  </rfmt>
  <rfmt sheetId="1" sqref="A1269" start="0" length="0">
    <dxf>
      <fill>
        <patternFill patternType="none">
          <bgColor indexed="65"/>
        </patternFill>
      </fill>
    </dxf>
  </rfmt>
  <rfmt sheetId="1" sqref="A1273" start="0" length="0">
    <dxf/>
  </rfmt>
  <rfmt sheetId="1" sqref="A1274" start="0" length="0">
    <dxf/>
  </rfmt>
  <rfmt sheetId="1" sqref="A1275" start="0" length="0">
    <dxf/>
  </rfmt>
  <rfmt sheetId="1" sqref="A1276" start="0" length="0">
    <dxf/>
  </rfmt>
  <rfmt sheetId="1" sqref="A1277" start="0" length="0">
    <dxf/>
  </rfmt>
  <rfmt sheetId="1" sqref="A1278" start="0" length="0">
    <dxf/>
  </rfmt>
  <rfmt sheetId="1" sqref="A1279" start="0" length="0">
    <dxf/>
  </rfmt>
  <rfmt sheetId="1" sqref="A1280" start="0" length="0">
    <dxf/>
  </rfmt>
  <rfmt sheetId="1" sqref="A1281" start="0" length="0">
    <dxf/>
  </rfmt>
  <rfmt sheetId="1" sqref="A1282" start="0" length="0">
    <dxf/>
  </rfmt>
  <rcc rId="5303" sId="1" odxf="1" dxf="1">
    <nc r="A1283" t="inlineStr">
      <is>
        <t>211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304" sId="1" odxf="1" dxf="1">
    <oc r="A1284" t="inlineStr">
      <is>
        <t>211</t>
      </is>
    </oc>
    <nc r="A1284" t="inlineStr">
      <is>
        <t>212</t>
      </is>
    </nc>
    <odxf/>
    <ndxf/>
  </rcc>
  <rcc rId="5305" sId="1" odxf="1" dxf="1">
    <oc r="A1285" t="inlineStr">
      <is>
        <t>212</t>
      </is>
    </oc>
    <nc r="A1285" t="inlineStr">
      <is>
        <t>213</t>
      </is>
    </nc>
    <odxf/>
    <ndxf/>
  </rcc>
  <rcc rId="5306" sId="1" odxf="1" dxf="1">
    <oc r="A1286" t="inlineStr">
      <is>
        <t>213</t>
      </is>
    </oc>
    <nc r="A1286" t="inlineStr">
      <is>
        <t>214</t>
      </is>
    </nc>
    <odxf/>
    <ndxf/>
  </rcc>
  <rcc rId="5307" sId="1" odxf="1" dxf="1">
    <oc r="A1287" t="inlineStr">
      <is>
        <t>214</t>
      </is>
    </oc>
    <nc r="A1287" t="inlineStr">
      <is>
        <t>215</t>
      </is>
    </nc>
    <odxf/>
    <ndxf/>
  </rcc>
  <rcc rId="5308" sId="1" odxf="1" dxf="1">
    <oc r="A1288" t="inlineStr">
      <is>
        <t>215</t>
      </is>
    </oc>
    <nc r="A1288" t="inlineStr">
      <is>
        <t>216</t>
      </is>
    </nc>
    <odxf/>
    <ndxf/>
  </rcc>
  <rcc rId="5309" sId="1" odxf="1" dxf="1">
    <oc r="A1289" t="inlineStr">
      <is>
        <t>216</t>
      </is>
    </oc>
    <nc r="A1289" t="inlineStr">
      <is>
        <t>217</t>
      </is>
    </nc>
    <odxf/>
    <ndxf/>
  </rcc>
  <rcc rId="5310" sId="1" odxf="1" dxf="1">
    <oc r="A1290" t="inlineStr">
      <is>
        <t>217</t>
      </is>
    </oc>
    <nc r="A1290" t="inlineStr">
      <is>
        <t>218</t>
      </is>
    </nc>
    <odxf/>
    <ndxf/>
  </rcc>
  <rcc rId="5311" sId="1" odxf="1" dxf="1">
    <oc r="A1291" t="inlineStr">
      <is>
        <t>218</t>
      </is>
    </oc>
    <nc r="A1291" t="inlineStr">
      <is>
        <t>219</t>
      </is>
    </nc>
    <odxf/>
    <ndxf/>
  </rcc>
  <rcc rId="5312" sId="1" odxf="1" dxf="1">
    <oc r="A1292" t="inlineStr">
      <is>
        <t>219</t>
      </is>
    </oc>
    <nc r="A1292" t="inlineStr">
      <is>
        <t>220</t>
      </is>
    </nc>
    <odxf/>
    <ndxf/>
  </rcc>
  <rcc rId="5313" sId="1" odxf="1" dxf="1">
    <oc r="A1293" t="inlineStr">
      <is>
        <t>220</t>
      </is>
    </oc>
    <nc r="A1293" t="inlineStr">
      <is>
        <t>221</t>
      </is>
    </nc>
    <odxf/>
    <ndxf/>
  </rcc>
  <rcc rId="5314" sId="1" odxf="1" dxf="1">
    <oc r="A1294" t="inlineStr">
      <is>
        <t>221</t>
      </is>
    </oc>
    <nc r="A1294" t="inlineStr">
      <is>
        <t>222</t>
      </is>
    </nc>
    <odxf/>
    <ndxf/>
  </rcc>
  <rcc rId="5315" sId="1" odxf="1" dxf="1">
    <oc r="A1295" t="inlineStr">
      <is>
        <t>222</t>
      </is>
    </oc>
    <nc r="A1295" t="inlineStr">
      <is>
        <t>223</t>
      </is>
    </nc>
    <odxf/>
    <ndxf/>
  </rcc>
  <rcc rId="5316" sId="1" odxf="1" dxf="1">
    <oc r="A1296" t="inlineStr">
      <is>
        <t>223</t>
      </is>
    </oc>
    <nc r="A1296" t="inlineStr">
      <is>
        <t>224</t>
      </is>
    </nc>
    <odxf/>
    <ndxf/>
  </rcc>
  <rcc rId="5317" sId="1" odxf="1" dxf="1">
    <oc r="A1297" t="inlineStr">
      <is>
        <t>224</t>
      </is>
    </oc>
    <nc r="A1297" t="inlineStr">
      <is>
        <t>225</t>
      </is>
    </nc>
    <odxf/>
    <ndxf/>
  </rcc>
  <rcc rId="5318" sId="1" odxf="1" dxf="1">
    <oc r="A1298" t="inlineStr">
      <is>
        <t>225</t>
      </is>
    </oc>
    <nc r="A1298" t="inlineStr">
      <is>
        <t>226</t>
      </is>
    </nc>
    <odxf/>
    <ndxf/>
  </rcc>
  <rcc rId="5319" sId="1" odxf="1" dxf="1">
    <oc r="A1299" t="inlineStr">
      <is>
        <t>226</t>
      </is>
    </oc>
    <nc r="A1299" t="inlineStr">
      <is>
        <t>227</t>
      </is>
    </nc>
    <odxf/>
    <ndxf/>
  </rcc>
  <rcc rId="5320" sId="1" odxf="1" dxf="1">
    <oc r="A1300" t="inlineStr">
      <is>
        <t>227</t>
      </is>
    </oc>
    <nc r="A1300" t="inlineStr">
      <is>
        <t>228</t>
      </is>
    </nc>
    <odxf/>
    <ndxf/>
  </rcc>
  <rcc rId="5321" sId="1" odxf="1" dxf="1">
    <oc r="A1301" t="inlineStr">
      <is>
        <t>228</t>
      </is>
    </oc>
    <nc r="A1301" t="inlineStr">
      <is>
        <t>229</t>
      </is>
    </nc>
    <odxf/>
    <ndxf/>
  </rcc>
  <rcc rId="5322" sId="1" odxf="1" dxf="1">
    <oc r="A1302" t="inlineStr">
      <is>
        <t>229</t>
      </is>
    </oc>
    <nc r="A1302" t="inlineStr">
      <is>
        <t>230</t>
      </is>
    </nc>
    <odxf/>
    <ndxf/>
  </rcc>
  <rcc rId="5323" sId="1" odxf="1" dxf="1">
    <oc r="A1303" t="inlineStr">
      <is>
        <t>230</t>
      </is>
    </oc>
    <nc r="A1303" t="inlineStr">
      <is>
        <t>231</t>
      </is>
    </nc>
    <odxf/>
    <ndxf/>
  </rcc>
  <rcc rId="5324" sId="1" odxf="1" dxf="1">
    <oc r="A1304" t="inlineStr">
      <is>
        <t>231</t>
      </is>
    </oc>
    <nc r="A1304" t="inlineStr">
      <is>
        <t>232</t>
      </is>
    </nc>
    <odxf/>
    <ndxf/>
  </rcc>
  <rcc rId="5325" sId="1" odxf="1" dxf="1">
    <oc r="A1305" t="inlineStr">
      <is>
        <t>232</t>
      </is>
    </oc>
    <nc r="A1305" t="inlineStr">
      <is>
        <t>233</t>
      </is>
    </nc>
    <odxf/>
    <ndxf/>
  </rcc>
  <rcc rId="5326" sId="1" odxf="1" dxf="1">
    <oc r="A1306" t="inlineStr">
      <is>
        <t>233</t>
      </is>
    </oc>
    <nc r="A1306" t="inlineStr">
      <is>
        <t>234</t>
      </is>
    </nc>
    <odxf/>
    <ndxf/>
  </rcc>
  <rcc rId="5327" sId="1" odxf="1" dxf="1">
    <oc r="A1307" t="inlineStr">
      <is>
        <t>234</t>
      </is>
    </oc>
    <nc r="A1307" t="inlineStr">
      <is>
        <t>235</t>
      </is>
    </nc>
    <odxf/>
    <ndxf/>
  </rcc>
  <rcc rId="5328" sId="1" odxf="1" dxf="1">
    <oc r="A1308" t="inlineStr">
      <is>
        <t>235</t>
      </is>
    </oc>
    <nc r="A1308" t="inlineStr">
      <is>
        <t>236</t>
      </is>
    </nc>
    <odxf/>
    <ndxf/>
  </rcc>
  <rcc rId="5329" sId="1" odxf="1" dxf="1">
    <oc r="A1309" t="inlineStr">
      <is>
        <t>236</t>
      </is>
    </oc>
    <nc r="A1309" t="inlineStr">
      <is>
        <t>237</t>
      </is>
    </nc>
    <odxf/>
    <ndxf/>
  </rcc>
  <rcc rId="5330" sId="1" odxf="1" dxf="1">
    <oc r="A1310" t="inlineStr">
      <is>
        <t>237</t>
      </is>
    </oc>
    <nc r="A1310" t="inlineStr">
      <is>
        <t>238</t>
      </is>
    </nc>
    <odxf/>
    <ndxf/>
  </rcc>
  <rcc rId="5331" sId="1" odxf="1" dxf="1">
    <oc r="A1311" t="inlineStr">
      <is>
        <t>238</t>
      </is>
    </oc>
    <nc r="A1311" t="inlineStr">
      <is>
        <t>239</t>
      </is>
    </nc>
    <odxf/>
    <ndxf/>
  </rcc>
  <rcc rId="5332" sId="1" odxf="1" dxf="1">
    <oc r="A1312" t="inlineStr">
      <is>
        <t>239</t>
      </is>
    </oc>
    <nc r="A1312" t="inlineStr">
      <is>
        <t>240</t>
      </is>
    </nc>
    <odxf/>
    <ndxf/>
  </rcc>
  <rcc rId="5333" sId="1" odxf="1" dxf="1">
    <oc r="A1313" t="inlineStr">
      <is>
        <t>240</t>
      </is>
    </oc>
    <nc r="A1313" t="inlineStr">
      <is>
        <t>241</t>
      </is>
    </nc>
    <odxf/>
    <ndxf/>
  </rcc>
  <rcc rId="5334" sId="1" odxf="1" dxf="1">
    <oc r="A1314" t="inlineStr">
      <is>
        <t>241</t>
      </is>
    </oc>
    <nc r="A1314" t="inlineStr">
      <is>
        <t>242</t>
      </is>
    </nc>
    <odxf/>
    <ndxf/>
  </rcc>
  <rcc rId="5335" sId="1">
    <oc r="A1317" t="inlineStr">
      <is>
        <t>242</t>
      </is>
    </oc>
    <nc r="A1317" t="inlineStr">
      <is>
        <t>243</t>
      </is>
    </nc>
  </rcc>
  <rcc rId="5336" sId="1" odxf="1" dxf="1">
    <oc r="A1318" t="inlineStr">
      <is>
        <t>243</t>
      </is>
    </oc>
    <nc r="A1318" t="inlineStr">
      <is>
        <t>244</t>
      </is>
    </nc>
    <odxf/>
    <ndxf/>
  </rcc>
  <rcc rId="5337" sId="1" odxf="1" dxf="1">
    <oc r="A1319" t="inlineStr">
      <is>
        <t>244</t>
      </is>
    </oc>
    <nc r="A1319" t="inlineStr">
      <is>
        <t>245</t>
      </is>
    </nc>
    <odxf/>
    <ndxf/>
  </rcc>
  <rcc rId="5338" sId="1" odxf="1" dxf="1">
    <oc r="A1320" t="inlineStr">
      <is>
        <t>245</t>
      </is>
    </oc>
    <nc r="A1320" t="inlineStr">
      <is>
        <t>246</t>
      </is>
    </nc>
    <odxf/>
    <ndxf/>
  </rcc>
  <rcc rId="5339" sId="1" odxf="1" dxf="1">
    <oc r="A1321" t="inlineStr">
      <is>
        <t>246</t>
      </is>
    </oc>
    <nc r="A1321" t="inlineStr">
      <is>
        <t>247</t>
      </is>
    </nc>
    <odxf/>
    <ndxf/>
  </rcc>
  <rcc rId="5340" sId="1" odxf="1" dxf="1">
    <oc r="A1322" t="inlineStr">
      <is>
        <t>247</t>
      </is>
    </oc>
    <nc r="A1322" t="inlineStr">
      <is>
        <t>248</t>
      </is>
    </nc>
    <odxf/>
    <ndxf/>
  </rcc>
  <rcc rId="5341" sId="1" odxf="1" dxf="1">
    <oc r="A1323" t="inlineStr">
      <is>
        <t>248</t>
      </is>
    </oc>
    <nc r="A1323" t="inlineStr">
      <is>
        <t>249</t>
      </is>
    </nc>
    <odxf/>
    <ndxf/>
  </rcc>
  <rcc rId="5342" sId="1" odxf="1" dxf="1">
    <oc r="A1324" t="inlineStr">
      <is>
        <t>249</t>
      </is>
    </oc>
    <nc r="A1324" t="inlineStr">
      <is>
        <t>250</t>
      </is>
    </nc>
    <odxf/>
    <ndxf/>
  </rcc>
  <rcc rId="5343" sId="1" odxf="1" dxf="1">
    <oc r="A1325" t="inlineStr">
      <is>
        <t>250</t>
      </is>
    </oc>
    <nc r="A1325" t="inlineStr">
      <is>
        <t>251</t>
      </is>
    </nc>
    <odxf/>
    <ndxf/>
  </rcc>
  <rcc rId="5344" sId="1" odxf="1" dxf="1">
    <oc r="A1326" t="inlineStr">
      <is>
        <t>251</t>
      </is>
    </oc>
    <nc r="A1326" t="inlineStr">
      <is>
        <t>252</t>
      </is>
    </nc>
    <odxf/>
    <ndxf/>
  </rcc>
  <rcc rId="5345" sId="1" odxf="1" dxf="1">
    <oc r="A1327" t="inlineStr">
      <is>
        <t>252</t>
      </is>
    </oc>
    <nc r="A1327" t="inlineStr">
      <is>
        <t>253</t>
      </is>
    </nc>
    <odxf/>
    <ndxf/>
  </rcc>
  <rcc rId="5346" sId="1" odxf="1" dxf="1">
    <oc r="A1328" t="inlineStr">
      <is>
        <t>253</t>
      </is>
    </oc>
    <nc r="A1328" t="inlineStr">
      <is>
        <t>254</t>
      </is>
    </nc>
    <odxf/>
    <ndxf/>
  </rcc>
  <rcc rId="5347" sId="1" odxf="1" dxf="1">
    <oc r="A1329" t="inlineStr">
      <is>
        <t>254</t>
      </is>
    </oc>
    <nc r="A1329" t="inlineStr">
      <is>
        <t>255</t>
      </is>
    </nc>
    <odxf/>
    <ndxf/>
  </rcc>
  <rcc rId="5348" sId="1" odxf="1" dxf="1">
    <oc r="A1330" t="inlineStr">
      <is>
        <t>255</t>
      </is>
    </oc>
    <nc r="A1330" t="inlineStr">
      <is>
        <t>256</t>
      </is>
    </nc>
    <odxf/>
    <ndxf/>
  </rcc>
  <rcc rId="5349" sId="1" odxf="1" dxf="1">
    <oc r="A1331" t="inlineStr">
      <is>
        <t>256</t>
      </is>
    </oc>
    <nc r="A1331" t="inlineStr">
      <is>
        <t>257</t>
      </is>
    </nc>
    <odxf/>
    <ndxf/>
  </rcc>
  <rcc rId="5350" sId="1" odxf="1" dxf="1">
    <oc r="A1332" t="inlineStr">
      <is>
        <t>257</t>
      </is>
    </oc>
    <nc r="A1332" t="inlineStr">
      <is>
        <t>258</t>
      </is>
    </nc>
    <odxf/>
    <ndxf/>
  </rcc>
  <rcc rId="5351" sId="1" odxf="1" dxf="1">
    <oc r="A1333" t="inlineStr">
      <is>
        <t>258</t>
      </is>
    </oc>
    <nc r="A1333" t="inlineStr">
      <is>
        <t>259</t>
      </is>
    </nc>
    <odxf/>
    <ndxf/>
  </rcc>
  <rcc rId="5352" sId="1" odxf="1" dxf="1">
    <oc r="A1334" t="inlineStr">
      <is>
        <t>259</t>
      </is>
    </oc>
    <nc r="A1334" t="inlineStr">
      <is>
        <t>260</t>
      </is>
    </nc>
    <odxf/>
    <ndxf/>
  </rcc>
  <rcc rId="5353" sId="1" odxf="1" dxf="1">
    <oc r="A1335" t="inlineStr">
      <is>
        <t>260</t>
      </is>
    </oc>
    <nc r="A1335" t="inlineStr">
      <is>
        <t>261</t>
      </is>
    </nc>
    <odxf/>
    <ndxf/>
  </rcc>
  <rcc rId="5354" sId="1" odxf="1" dxf="1">
    <oc r="A1336" t="inlineStr">
      <is>
        <t>261</t>
      </is>
    </oc>
    <nc r="A1336" t="inlineStr">
      <is>
        <t>262</t>
      </is>
    </nc>
    <odxf/>
    <ndxf/>
  </rcc>
  <rcc rId="5355" sId="1" odxf="1" dxf="1">
    <oc r="A1337" t="inlineStr">
      <is>
        <t>262</t>
      </is>
    </oc>
    <nc r="A1337" t="inlineStr">
      <is>
        <t>263</t>
      </is>
    </nc>
    <odxf/>
    <ndxf/>
  </rcc>
  <rcc rId="5356" sId="1" odxf="1" dxf="1">
    <oc r="A1338" t="inlineStr">
      <is>
        <t>263</t>
      </is>
    </oc>
    <nc r="A1338" t="inlineStr">
      <is>
        <t>264</t>
      </is>
    </nc>
    <odxf/>
    <ndxf/>
  </rcc>
  <rcc rId="5357" sId="1" odxf="1" dxf="1">
    <oc r="A1339" t="inlineStr">
      <is>
        <t>264</t>
      </is>
    </oc>
    <nc r="A1339" t="inlineStr">
      <is>
        <t>265</t>
      </is>
    </nc>
    <odxf/>
    <ndxf/>
  </rcc>
  <rcc rId="5358" sId="1" odxf="1" dxf="1">
    <oc r="A1340" t="inlineStr">
      <is>
        <t>265</t>
      </is>
    </oc>
    <nc r="A1340" t="inlineStr">
      <is>
        <t>266</t>
      </is>
    </nc>
    <odxf/>
    <ndxf/>
  </rcc>
  <rcc rId="5359" sId="1" odxf="1" dxf="1">
    <oc r="A1341" t="inlineStr">
      <is>
        <t>266</t>
      </is>
    </oc>
    <nc r="A1341" t="inlineStr">
      <is>
        <t>267</t>
      </is>
    </nc>
    <odxf/>
    <ndxf/>
  </rcc>
  <rcc rId="5360" sId="1" odxf="1" dxf="1">
    <oc r="A1342" t="inlineStr">
      <is>
        <t>267</t>
      </is>
    </oc>
    <nc r="A1342" t="inlineStr">
      <is>
        <t>268</t>
      </is>
    </nc>
    <odxf/>
    <ndxf/>
  </rcc>
  <rcc rId="5361" sId="1" odxf="1" dxf="1">
    <oc r="A1343" t="inlineStr">
      <is>
        <t>268</t>
      </is>
    </oc>
    <nc r="A1343" t="inlineStr">
      <is>
        <t>269</t>
      </is>
    </nc>
    <odxf/>
    <ndxf/>
  </rcc>
  <rcc rId="5362" sId="1" odxf="1" dxf="1">
    <oc r="A1344" t="inlineStr">
      <is>
        <t>269</t>
      </is>
    </oc>
    <nc r="A1344" t="inlineStr">
      <is>
        <t>270</t>
      </is>
    </nc>
    <odxf/>
    <ndxf/>
  </rcc>
  <rcc rId="5363" sId="1" odxf="1" dxf="1">
    <oc r="A1345" t="inlineStr">
      <is>
        <t>270</t>
      </is>
    </oc>
    <nc r="A1345" t="inlineStr">
      <is>
        <t>271</t>
      </is>
    </nc>
    <odxf/>
    <ndxf/>
  </rcc>
  <rcc rId="5364" sId="1" odxf="1" dxf="1">
    <oc r="A1346" t="inlineStr">
      <is>
        <t>271</t>
      </is>
    </oc>
    <nc r="A1346" t="inlineStr">
      <is>
        <t>272</t>
      </is>
    </nc>
    <odxf/>
    <ndxf/>
  </rcc>
  <rcc rId="5365" sId="1" odxf="1" dxf="1">
    <oc r="A1347" t="inlineStr">
      <is>
        <t>272</t>
      </is>
    </oc>
    <nc r="A1347" t="inlineStr">
      <is>
        <t>273</t>
      </is>
    </nc>
    <odxf/>
    <ndxf/>
  </rcc>
  <rcc rId="5366" sId="1" odxf="1" dxf="1">
    <oc r="A1348" t="inlineStr">
      <is>
        <t>273</t>
      </is>
    </oc>
    <nc r="A1348" t="inlineStr">
      <is>
        <t>274</t>
      </is>
    </nc>
    <odxf/>
    <ndxf/>
  </rcc>
  <rcc rId="5367" sId="1" odxf="1" dxf="1">
    <oc r="A1349" t="inlineStr">
      <is>
        <t>274</t>
      </is>
    </oc>
    <nc r="A1349" t="inlineStr">
      <is>
        <t>275</t>
      </is>
    </nc>
    <odxf/>
    <ndxf/>
  </rcc>
  <rcc rId="5368" sId="1" odxf="1" dxf="1">
    <oc r="A1350" t="inlineStr">
      <is>
        <t>275</t>
      </is>
    </oc>
    <nc r="A1350" t="inlineStr">
      <is>
        <t>276</t>
      </is>
    </nc>
    <odxf/>
    <ndxf/>
  </rcc>
  <rcc rId="5369" sId="1" odxf="1" dxf="1">
    <oc r="A1351" t="inlineStr">
      <is>
        <t>276</t>
      </is>
    </oc>
    <nc r="A1351" t="inlineStr">
      <is>
        <t>277</t>
      </is>
    </nc>
    <odxf/>
    <ndxf/>
  </rcc>
  <rcc rId="5370" sId="1" odxf="1" dxf="1">
    <oc r="A1352" t="inlineStr">
      <is>
        <t>277</t>
      </is>
    </oc>
    <nc r="A1352" t="inlineStr">
      <is>
        <t>278</t>
      </is>
    </nc>
    <odxf/>
    <ndxf/>
  </rcc>
  <rcc rId="5371" sId="1" odxf="1" dxf="1">
    <oc r="A1353" t="inlineStr">
      <is>
        <t>278</t>
      </is>
    </oc>
    <nc r="A1353" t="inlineStr">
      <is>
        <t>279</t>
      </is>
    </nc>
    <odxf/>
    <ndxf/>
  </rcc>
  <rcc rId="5372" sId="1" odxf="1" dxf="1">
    <oc r="A1354" t="inlineStr">
      <is>
        <t>279</t>
      </is>
    </oc>
    <nc r="A1354" t="inlineStr">
      <is>
        <t>280</t>
      </is>
    </nc>
    <odxf/>
    <ndxf/>
  </rcc>
  <rcc rId="5373" sId="1" odxf="1" dxf="1">
    <oc r="A1355" t="inlineStr">
      <is>
        <t>280</t>
      </is>
    </oc>
    <nc r="A1355" t="inlineStr">
      <is>
        <t>281</t>
      </is>
    </nc>
    <odxf/>
    <ndxf/>
  </rcc>
  <rcc rId="5374" sId="1" odxf="1" dxf="1">
    <oc r="A1356" t="inlineStr">
      <is>
        <t>281</t>
      </is>
    </oc>
    <nc r="A1356" t="inlineStr">
      <is>
        <t>282</t>
      </is>
    </nc>
    <odxf/>
    <ndxf/>
  </rcc>
  <rcc rId="5375" sId="1" odxf="1" dxf="1">
    <oc r="A1357" t="inlineStr">
      <is>
        <t>282</t>
      </is>
    </oc>
    <nc r="A1357" t="inlineStr">
      <is>
        <t>283</t>
      </is>
    </nc>
    <odxf/>
    <ndxf/>
  </rcc>
  <rfmt sheetId="1" sqref="A1360" start="0" length="0">
    <dxf>
      <fill>
        <patternFill patternType="none">
          <bgColor indexed="65"/>
        </patternFill>
      </fill>
    </dxf>
  </rfmt>
  <rcc rId="5376" sId="1">
    <oc r="A1360" t="inlineStr">
      <is>
        <t>283</t>
      </is>
    </oc>
    <nc r="A1360" t="inlineStr">
      <is>
        <t>284</t>
      </is>
    </nc>
  </rcc>
  <rcc rId="5377" sId="1" odxf="1" dxf="1">
    <oc r="A1361" t="inlineStr">
      <is>
        <t>284</t>
      </is>
    </oc>
    <nc r="A1361" t="inlineStr">
      <is>
        <t>285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78" sId="1" odxf="1" dxf="1">
    <oc r="A1362" t="inlineStr">
      <is>
        <t>285</t>
      </is>
    </oc>
    <nc r="A1362" t="inlineStr">
      <is>
        <t>286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79" sId="1" odxf="1" dxf="1">
    <oc r="A1363" t="inlineStr">
      <is>
        <t>286</t>
      </is>
    </oc>
    <nc r="A1363" t="inlineStr">
      <is>
        <t>287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80" sId="1" odxf="1" dxf="1">
    <oc r="A1364" t="inlineStr">
      <is>
        <t>287</t>
      </is>
    </oc>
    <nc r="A1364" t="inlineStr">
      <is>
        <t>288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81" sId="1" odxf="1" dxf="1">
    <oc r="A1365" t="inlineStr">
      <is>
        <t>288</t>
      </is>
    </oc>
    <nc r="A1365" t="inlineStr">
      <is>
        <t>289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82" sId="1" odxf="1" dxf="1">
    <oc r="A1366" t="inlineStr">
      <is>
        <t>289</t>
      </is>
    </oc>
    <nc r="A1366" t="inlineStr">
      <is>
        <t>290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83" sId="1" odxf="1" dxf="1">
    <oc r="A1367" t="inlineStr">
      <is>
        <t>290</t>
      </is>
    </oc>
    <nc r="A1367" t="inlineStr">
      <is>
        <t>291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84" sId="1" odxf="1" dxf="1">
    <oc r="A1368" t="inlineStr">
      <is>
        <t>291</t>
      </is>
    </oc>
    <nc r="A1368" t="inlineStr">
      <is>
        <t>292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85" sId="1" odxf="1" dxf="1">
    <oc r="A1369" t="inlineStr">
      <is>
        <t>292</t>
      </is>
    </oc>
    <nc r="A1369" t="inlineStr">
      <is>
        <t>293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86" sId="1" odxf="1" dxf="1">
    <oc r="A1370" t="inlineStr">
      <is>
        <t>293</t>
      </is>
    </oc>
    <nc r="A1370" t="inlineStr">
      <is>
        <t>294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87" sId="1" odxf="1" dxf="1">
    <oc r="A1371" t="inlineStr">
      <is>
        <t>294</t>
      </is>
    </oc>
    <nc r="A1371" t="inlineStr">
      <is>
        <t>295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88" sId="1" odxf="1" dxf="1">
    <oc r="A1372" t="inlineStr">
      <is>
        <t>295</t>
      </is>
    </oc>
    <nc r="A1372" t="inlineStr">
      <is>
        <t>296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89" sId="1" odxf="1" dxf="1">
    <oc r="A1373" t="inlineStr">
      <is>
        <t>296</t>
      </is>
    </oc>
    <nc r="A1373" t="inlineStr">
      <is>
        <t>297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90" sId="1" odxf="1" dxf="1">
    <oc r="A1374" t="inlineStr">
      <is>
        <t>297</t>
      </is>
    </oc>
    <nc r="A1374" t="inlineStr">
      <is>
        <t>298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91" sId="1" odxf="1" dxf="1">
    <oc r="A1375" t="inlineStr">
      <is>
        <t>298</t>
      </is>
    </oc>
    <nc r="A1375" t="inlineStr">
      <is>
        <t>299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92" sId="1" odxf="1" dxf="1">
    <oc r="A1376" t="inlineStr">
      <is>
        <t>299</t>
      </is>
    </oc>
    <nc r="A1376" t="inlineStr">
      <is>
        <t>300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93" sId="1" odxf="1" dxf="1">
    <oc r="A1377" t="inlineStr">
      <is>
        <t>300</t>
      </is>
    </oc>
    <nc r="A1377" t="inlineStr">
      <is>
        <t>301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94" sId="1" odxf="1" dxf="1">
    <oc r="A1378" t="inlineStr">
      <is>
        <t>301</t>
      </is>
    </oc>
    <nc r="A1378" t="inlineStr">
      <is>
        <t>302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395" sId="1">
    <oc r="A1381" t="inlineStr">
      <is>
        <t>302</t>
      </is>
    </oc>
    <nc r="A1381" t="inlineStr">
      <is>
        <t>303</t>
      </is>
    </nc>
  </rcc>
  <rcc rId="5396" sId="1" odxf="1" dxf="1">
    <oc r="A1382" t="inlineStr">
      <is>
        <t>303</t>
      </is>
    </oc>
    <nc r="A1382" t="inlineStr">
      <is>
        <t>304</t>
      </is>
    </nc>
    <odxf/>
    <ndxf/>
  </rcc>
  <rcc rId="5397" sId="1" odxf="1" dxf="1">
    <oc r="A1383" t="inlineStr">
      <is>
        <t>304</t>
      </is>
    </oc>
    <nc r="A1383" t="inlineStr">
      <is>
        <t>305</t>
      </is>
    </nc>
    <odxf/>
    <ndxf/>
  </rcc>
  <rcc rId="5398" sId="1" odxf="1" dxf="1">
    <oc r="A1384" t="inlineStr">
      <is>
        <t>305</t>
      </is>
    </oc>
    <nc r="A1384" t="inlineStr">
      <is>
        <t>306</t>
      </is>
    </nc>
    <odxf/>
    <ndxf/>
  </rcc>
  <rcc rId="5399" sId="1" odxf="1" dxf="1">
    <oc r="A1385" t="inlineStr">
      <is>
        <t>306</t>
      </is>
    </oc>
    <nc r="A1385" t="inlineStr">
      <is>
        <t>307</t>
      </is>
    </nc>
    <odxf/>
    <ndxf/>
  </rcc>
  <rcc rId="5400" sId="1" odxf="1" dxf="1">
    <oc r="A1386" t="inlineStr">
      <is>
        <t>307</t>
      </is>
    </oc>
    <nc r="A1386" t="inlineStr">
      <is>
        <t>308</t>
      </is>
    </nc>
    <odxf/>
    <ndxf/>
  </rcc>
  <rcc rId="5401" sId="1" odxf="1" dxf="1">
    <oc r="A1387" t="inlineStr">
      <is>
        <t>308</t>
      </is>
    </oc>
    <nc r="A1387" t="inlineStr">
      <is>
        <t>309</t>
      </is>
    </nc>
    <odxf/>
    <ndxf/>
  </rcc>
  <rcc rId="5402" sId="1" odxf="1" dxf="1">
    <oc r="A1388" t="inlineStr">
      <is>
        <t>309</t>
      </is>
    </oc>
    <nc r="A1388" t="inlineStr">
      <is>
        <t>310</t>
      </is>
    </nc>
    <odxf/>
    <ndxf/>
  </rcc>
  <rcc rId="5403" sId="1" odxf="1" dxf="1">
    <oc r="A1389" t="inlineStr">
      <is>
        <t>310</t>
      </is>
    </oc>
    <nc r="A1389" t="inlineStr">
      <is>
        <t>311</t>
      </is>
    </nc>
    <odxf/>
    <ndxf/>
  </rcc>
  <rcc rId="5404" sId="1">
    <oc r="A1392" t="inlineStr">
      <is>
        <t>311</t>
      </is>
    </oc>
    <nc r="A1392" t="inlineStr">
      <is>
        <t>312</t>
      </is>
    </nc>
  </rcc>
  <rcc rId="5405" sId="1" odxf="1" dxf="1">
    <oc r="A1393" t="inlineStr">
      <is>
        <t>312</t>
      </is>
    </oc>
    <nc r="A1393" t="inlineStr">
      <is>
        <t>313</t>
      </is>
    </nc>
    <odxf/>
    <ndxf/>
  </rcc>
  <rcc rId="5406" sId="1" odxf="1" dxf="1">
    <oc r="A1394" t="inlineStr">
      <is>
        <t>313</t>
      </is>
    </oc>
    <nc r="A1394" t="inlineStr">
      <is>
        <t>314</t>
      </is>
    </nc>
    <odxf/>
    <ndxf/>
  </rcc>
  <rcc rId="5407" sId="1" odxf="1" dxf="1">
    <oc r="A1395" t="inlineStr">
      <is>
        <t>314</t>
      </is>
    </oc>
    <nc r="A1395" t="inlineStr">
      <is>
        <t>315</t>
      </is>
    </nc>
    <odxf/>
    <ndxf/>
  </rcc>
  <rcc rId="5408" sId="1" odxf="1" dxf="1">
    <oc r="A1396" t="inlineStr">
      <is>
        <t>315</t>
      </is>
    </oc>
    <nc r="A1396" t="inlineStr">
      <is>
        <t>316</t>
      </is>
    </nc>
    <odxf/>
    <ndxf/>
  </rcc>
  <rcc rId="5409" sId="1" odxf="1" dxf="1">
    <oc r="A1397" t="inlineStr">
      <is>
        <t>316</t>
      </is>
    </oc>
    <nc r="A1397" t="inlineStr">
      <is>
        <t>317</t>
      </is>
    </nc>
    <odxf/>
    <ndxf/>
  </rcc>
  <rcc rId="5410" sId="1" odxf="1" dxf="1">
    <oc r="A1398" t="inlineStr">
      <is>
        <t>317</t>
      </is>
    </oc>
    <nc r="A1398" t="inlineStr">
      <is>
        <t>318</t>
      </is>
    </nc>
    <odxf/>
    <ndxf/>
  </rcc>
</revisions>
</file>

<file path=xl/revisions/revisionLog1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404" start="0" length="0">
    <dxf/>
  </rfmt>
  <rfmt sheetId="1" sqref="A1405" start="0" length="0">
    <dxf/>
  </rfmt>
  <rfmt sheetId="1" sqref="A1406" start="0" length="0">
    <dxf/>
  </rfmt>
  <rfmt sheetId="1" sqref="A1407" start="0" length="0">
    <dxf/>
  </rfmt>
  <rfmt sheetId="1" sqref="A1408" start="0" length="0">
    <dxf/>
  </rfmt>
  <rfmt sheetId="1" sqref="A1409" start="0" length="0">
    <dxf/>
  </rfmt>
  <rfmt sheetId="1" sqref="A1410" start="0" length="0">
    <dxf/>
  </rfmt>
  <rfmt sheetId="1" sqref="A1411" start="0" length="0">
    <dxf/>
  </rfmt>
  <rfmt sheetId="1" sqref="A1412" start="0" length="0">
    <dxf/>
  </rfmt>
  <rfmt sheetId="1" sqref="A1416" start="0" length="0">
    <dxf/>
  </rfmt>
  <rfmt sheetId="1" sqref="A1417" start="0" length="0">
    <dxf/>
  </rfmt>
  <rfmt sheetId="1" sqref="A1418" start="0" length="0">
    <dxf/>
  </rfmt>
  <rfmt sheetId="1" sqref="A1419" start="0" length="0">
    <dxf/>
  </rfmt>
  <rfmt sheetId="1" sqref="A1420" start="0" length="0">
    <dxf/>
  </rfmt>
  <rfmt sheetId="1" sqref="A1421" start="0" length="0">
    <dxf/>
  </rfmt>
  <rfmt sheetId="1" sqref="A1422" start="0" length="0">
    <dxf/>
  </rfmt>
  <rfmt sheetId="1" sqref="A1423" start="0" length="0">
    <dxf/>
  </rfmt>
  <rfmt sheetId="1" sqref="A1424" start="0" length="0">
    <dxf/>
  </rfmt>
  <rfmt sheetId="1" sqref="A1425" start="0" length="0">
    <dxf/>
  </rfmt>
  <rfmt sheetId="1" sqref="A1426" start="0" length="0">
    <dxf/>
  </rfmt>
  <rfmt sheetId="1" sqref="A1427" start="0" length="0">
    <dxf/>
  </rfmt>
  <rfmt sheetId="1" sqref="A1428" start="0" length="0">
    <dxf/>
  </rfmt>
  <rfmt sheetId="1" sqref="A1429" start="0" length="0">
    <dxf/>
  </rfmt>
  <rfmt sheetId="1" sqref="A1430" start="0" length="0">
    <dxf/>
  </rfmt>
  <rfmt sheetId="1" sqref="A1431" start="0" length="0">
    <dxf/>
  </rfmt>
  <rfmt sheetId="1" sqref="A1432" start="0" length="0">
    <dxf/>
  </rfmt>
  <rfmt sheetId="1" sqref="A1433" start="0" length="0">
    <dxf/>
  </rfmt>
  <rfmt sheetId="1" sqref="A1434" start="0" length="0">
    <dxf/>
  </rfmt>
  <rfmt sheetId="1" sqref="A1435" start="0" length="0">
    <dxf/>
  </rfmt>
  <rfmt sheetId="1" sqref="A1436" start="0" length="0">
    <dxf/>
  </rfmt>
  <rfmt sheetId="1" sqref="A1437" start="0" length="0">
    <dxf/>
  </rfmt>
  <rfmt sheetId="1" sqref="A1438" start="0" length="0">
    <dxf/>
  </rfmt>
  <rfmt sheetId="1" sqref="A1439" start="0" length="0">
    <dxf/>
  </rfmt>
  <rfmt sheetId="1" sqref="A1440" start="0" length="0">
    <dxf/>
  </rfmt>
  <rfmt sheetId="1" sqref="A1441" start="0" length="0">
    <dxf/>
  </rfmt>
  <rfmt sheetId="1" sqref="A1442" start="0" length="0">
    <dxf/>
  </rfmt>
  <rfmt sheetId="1" sqref="A1443" start="0" length="0">
    <dxf/>
  </rfmt>
  <rfmt sheetId="1" sqref="A1444" start="0" length="0">
    <dxf/>
  </rfmt>
  <rfmt sheetId="1" sqref="A1445" start="0" length="0">
    <dxf/>
  </rfmt>
  <rfmt sheetId="1" sqref="A1446" start="0" length="0">
    <dxf/>
  </rfmt>
  <rfmt sheetId="1" sqref="A1447" start="0" length="0">
    <dxf/>
  </rfmt>
  <rfmt sheetId="1" sqref="A1448" start="0" length="0">
    <dxf/>
  </rfmt>
  <rfmt sheetId="1" sqref="A1452" start="0" length="0">
    <dxf/>
  </rfmt>
  <rfmt sheetId="1" sqref="A1453" start="0" length="0">
    <dxf/>
  </rfmt>
  <rfmt sheetId="1" sqref="A1454" start="0" length="0">
    <dxf/>
  </rfmt>
  <rfmt sheetId="1" sqref="A1455" start="0" length="0">
    <dxf/>
  </rfmt>
  <rfmt sheetId="1" sqref="A1456" start="0" length="0">
    <dxf/>
  </rfmt>
  <rfmt sheetId="1" sqref="A1457" start="0" length="0">
    <dxf/>
  </rfmt>
  <rfmt sheetId="1" sqref="A1458" start="0" length="0">
    <dxf/>
  </rfmt>
  <rfmt sheetId="1" sqref="A1459" start="0" length="0">
    <dxf/>
  </rfmt>
  <rfmt sheetId="1" sqref="A1460" start="0" length="0">
    <dxf/>
  </rfmt>
  <rfmt sheetId="1" sqref="A1461" start="0" length="0">
    <dxf/>
  </rfmt>
  <rfmt sheetId="1" sqref="A1465" start="0" length="0">
    <dxf/>
  </rfmt>
  <rfmt sheetId="1" sqref="A1466" start="0" length="0">
    <dxf/>
  </rfmt>
  <rfmt sheetId="1" sqref="A1467" start="0" length="0">
    <dxf/>
  </rfmt>
  <rfmt sheetId="1" sqref="A1468" start="0" length="0">
    <dxf/>
  </rfmt>
  <rfmt sheetId="1" sqref="A1469" start="0" length="0">
    <dxf/>
  </rfmt>
  <rfmt sheetId="1" sqref="A1470" start="0" length="0">
    <dxf/>
  </rfmt>
  <rfmt sheetId="1" sqref="A1471" start="0" length="0">
    <dxf/>
  </rfmt>
  <rfmt sheetId="1" sqref="A1472" start="0" length="0">
    <dxf/>
  </rfmt>
  <rfmt sheetId="1" sqref="A1473" start="0" length="0">
    <dxf/>
  </rfmt>
  <rfmt sheetId="1" sqref="A1474" start="0" length="0">
    <dxf/>
  </rfmt>
  <rfmt sheetId="1" sqref="A1475" start="0" length="0">
    <dxf/>
  </rfmt>
  <rfmt sheetId="1" sqref="A1483" start="0" length="0">
    <dxf>
      <fill>
        <patternFill patternType="none">
          <bgColor indexed="65"/>
        </patternFill>
      </fill>
    </dxf>
  </rfmt>
  <rfmt sheetId="1" sqref="A1484" start="0" length="0">
    <dxf>
      <fill>
        <patternFill patternType="none">
          <bgColor indexed="65"/>
        </patternFill>
      </fill>
    </dxf>
  </rfmt>
  <rfmt sheetId="1" sqref="A1485" start="0" length="0">
    <dxf>
      <fill>
        <patternFill patternType="none">
          <bgColor indexed="65"/>
        </patternFill>
      </fill>
    </dxf>
  </rfmt>
  <rfmt sheetId="1" sqref="A1486" start="0" length="0">
    <dxf>
      <fill>
        <patternFill patternType="none">
          <bgColor indexed="65"/>
        </patternFill>
      </fill>
    </dxf>
  </rfmt>
  <rfmt sheetId="1" sqref="A1487" start="0" length="0">
    <dxf>
      <fill>
        <patternFill patternType="none">
          <bgColor indexed="65"/>
        </patternFill>
      </fill>
    </dxf>
  </rfmt>
  <rfmt sheetId="1" sqref="A1488" start="0" length="0">
    <dxf>
      <fill>
        <patternFill patternType="none">
          <bgColor indexed="65"/>
        </patternFill>
      </fill>
    </dxf>
  </rfmt>
  <rfmt sheetId="1" sqref="A1489" start="0" length="0">
    <dxf>
      <fill>
        <patternFill patternType="none">
          <bgColor indexed="65"/>
        </patternFill>
      </fill>
    </dxf>
  </rfmt>
  <rfmt sheetId="1" sqref="A1490" start="0" length="0">
    <dxf>
      <fill>
        <patternFill patternType="none">
          <bgColor indexed="65"/>
        </patternFill>
      </fill>
    </dxf>
  </rfmt>
  <rfmt sheetId="1" sqref="A1491" start="0" length="0">
    <dxf>
      <fill>
        <patternFill patternType="none">
          <bgColor indexed="65"/>
        </patternFill>
      </fill>
    </dxf>
  </rfmt>
  <rfmt sheetId="1" sqref="A1492" start="0" length="0">
    <dxf>
      <fill>
        <patternFill patternType="none">
          <bgColor indexed="65"/>
        </patternFill>
      </fill>
    </dxf>
  </rfmt>
  <rfmt sheetId="1" sqref="A1493" start="0" length="0">
    <dxf>
      <fill>
        <patternFill patternType="none">
          <bgColor indexed="65"/>
        </patternFill>
      </fill>
    </dxf>
  </rfmt>
  <rfmt sheetId="1" sqref="A1494" start="0" length="0">
    <dxf>
      <fill>
        <patternFill patternType="none">
          <bgColor indexed="65"/>
        </patternFill>
      </fill>
    </dxf>
  </rfmt>
  <rfmt sheetId="1" sqref="A1495" start="0" length="0">
    <dxf>
      <fill>
        <patternFill patternType="none">
          <bgColor indexed="65"/>
        </patternFill>
      </fill>
    </dxf>
  </rfmt>
  <rfmt sheetId="1" sqref="A1496" start="0" length="0">
    <dxf>
      <fill>
        <patternFill patternType="none">
          <bgColor indexed="65"/>
        </patternFill>
      </fill>
    </dxf>
  </rfmt>
  <rfmt sheetId="1" sqref="A1497" start="0" length="0">
    <dxf>
      <fill>
        <patternFill patternType="none">
          <bgColor indexed="65"/>
        </patternFill>
      </fill>
    </dxf>
  </rfmt>
  <rfmt sheetId="1" sqref="A1498" start="0" length="0">
    <dxf>
      <fill>
        <patternFill patternType="none">
          <bgColor indexed="65"/>
        </patternFill>
      </fill>
    </dxf>
  </rfmt>
  <rfmt sheetId="1" sqref="A1499" start="0" length="0">
    <dxf>
      <fill>
        <patternFill patternType="none">
          <bgColor indexed="65"/>
        </patternFill>
      </fill>
    </dxf>
  </rfmt>
  <rfmt sheetId="1" sqref="A1500" start="0" length="0">
    <dxf>
      <fill>
        <patternFill patternType="none">
          <bgColor indexed="65"/>
        </patternFill>
      </fill>
    </dxf>
  </rfmt>
  <rfmt sheetId="1" sqref="A1501" start="0" length="0">
    <dxf>
      <fill>
        <patternFill patternType="none">
          <bgColor indexed="65"/>
        </patternFill>
      </fill>
    </dxf>
  </rfmt>
  <rfmt sheetId="1" sqref="A1502" start="0" length="0">
    <dxf>
      <fill>
        <patternFill patternType="none">
          <bgColor indexed="65"/>
        </patternFill>
      </fill>
    </dxf>
  </rfmt>
  <rfmt sheetId="1" sqref="A1503" start="0" length="0">
    <dxf/>
  </rfmt>
  <rfmt sheetId="1" sqref="A1504" start="0" length="0">
    <dxf>
      <fill>
        <patternFill patternType="none">
          <bgColor indexed="65"/>
        </patternFill>
      </fill>
    </dxf>
  </rfmt>
  <rfmt sheetId="1" sqref="A1505" start="0" length="0">
    <dxf>
      <fill>
        <patternFill patternType="none">
          <bgColor indexed="65"/>
        </patternFill>
      </fill>
    </dxf>
  </rfmt>
  <rfmt sheetId="1" sqref="A1506" start="0" length="0">
    <dxf>
      <fill>
        <patternFill patternType="none">
          <bgColor indexed="65"/>
        </patternFill>
      </fill>
    </dxf>
  </rfmt>
  <rfmt sheetId="1" sqref="A1507" start="0" length="0">
    <dxf>
      <fill>
        <patternFill patternType="none">
          <bgColor indexed="65"/>
        </patternFill>
      </fill>
    </dxf>
  </rfmt>
  <rfmt sheetId="1" sqref="A1508" start="0" length="0">
    <dxf>
      <fill>
        <patternFill patternType="none">
          <bgColor indexed="65"/>
        </patternFill>
      </fill>
    </dxf>
  </rfmt>
  <rfmt sheetId="1" sqref="A1509" start="0" length="0">
    <dxf>
      <fill>
        <patternFill patternType="none">
          <bgColor indexed="65"/>
        </patternFill>
      </fill>
    </dxf>
  </rfmt>
  <rfmt sheetId="1" sqref="A1510" start="0" length="0">
    <dxf>
      <fill>
        <patternFill patternType="none">
          <bgColor indexed="65"/>
        </patternFill>
      </fill>
    </dxf>
  </rfmt>
  <rfmt sheetId="1" sqref="A1511" start="0" length="0">
    <dxf>
      <fill>
        <patternFill patternType="none">
          <bgColor indexed="65"/>
        </patternFill>
      </fill>
    </dxf>
  </rfmt>
  <rfmt sheetId="1" sqref="A1512" start="0" length="0">
    <dxf>
      <fill>
        <patternFill patternType="none">
          <bgColor indexed="65"/>
        </patternFill>
      </fill>
    </dxf>
  </rfmt>
  <rfmt sheetId="1" sqref="A1513" start="0" length="0">
    <dxf>
      <fill>
        <patternFill patternType="none">
          <bgColor indexed="65"/>
        </patternFill>
      </fill>
    </dxf>
  </rfmt>
  <rfmt sheetId="1" sqref="A1514" start="0" length="0">
    <dxf>
      <fill>
        <patternFill patternType="none">
          <bgColor indexed="65"/>
        </patternFill>
      </fill>
    </dxf>
  </rfmt>
  <rfmt sheetId="1" sqref="A1515" start="0" length="0">
    <dxf>
      <fill>
        <patternFill patternType="none">
          <bgColor indexed="65"/>
        </patternFill>
      </fill>
    </dxf>
  </rfmt>
  <rfmt sheetId="1" sqref="A1516" start="0" length="0">
    <dxf>
      <fill>
        <patternFill patternType="none">
          <bgColor indexed="65"/>
        </patternFill>
      </fill>
    </dxf>
  </rfmt>
  <rfmt sheetId="1" sqref="A1517" start="0" length="0">
    <dxf>
      <fill>
        <patternFill patternType="none">
          <bgColor indexed="65"/>
        </patternFill>
      </fill>
    </dxf>
  </rfmt>
  <rfmt sheetId="1" sqref="A1518" start="0" length="0">
    <dxf>
      <fill>
        <patternFill patternType="none">
          <bgColor indexed="65"/>
        </patternFill>
      </fill>
    </dxf>
  </rfmt>
  <rfmt sheetId="1" sqref="A1519" start="0" length="0">
    <dxf>
      <fill>
        <patternFill patternType="none">
          <bgColor indexed="65"/>
        </patternFill>
      </fill>
    </dxf>
  </rfmt>
  <rfmt sheetId="1" sqref="A1520" start="0" length="0">
    <dxf>
      <fill>
        <patternFill patternType="none">
          <bgColor indexed="65"/>
        </patternFill>
      </fill>
    </dxf>
  </rfmt>
  <rfmt sheetId="1" sqref="A1521" start="0" length="0">
    <dxf>
      <fill>
        <patternFill patternType="none">
          <bgColor indexed="65"/>
        </patternFill>
      </fill>
    </dxf>
  </rfmt>
  <rfmt sheetId="1" sqref="A1522" start="0" length="0">
    <dxf>
      <fill>
        <patternFill patternType="none">
          <bgColor indexed="65"/>
        </patternFill>
      </fill>
    </dxf>
  </rfmt>
  <rfmt sheetId="1" sqref="A1523" start="0" length="0">
    <dxf>
      <fill>
        <patternFill patternType="none">
          <bgColor indexed="65"/>
        </patternFill>
      </fill>
    </dxf>
  </rfmt>
  <rfmt sheetId="1" sqref="A1524" start="0" length="0">
    <dxf>
      <fill>
        <patternFill patternType="none">
          <bgColor indexed="65"/>
        </patternFill>
      </fill>
    </dxf>
  </rfmt>
  <rfmt sheetId="1" sqref="A1525" start="0" length="0">
    <dxf>
      <fill>
        <patternFill patternType="none">
          <bgColor indexed="65"/>
        </patternFill>
      </fill>
    </dxf>
  </rfmt>
  <rfmt sheetId="1" sqref="A1526" start="0" length="0">
    <dxf>
      <fill>
        <patternFill patternType="none">
          <bgColor indexed="65"/>
        </patternFill>
      </fill>
    </dxf>
  </rfmt>
  <rfmt sheetId="1" sqref="A1527" start="0" length="0">
    <dxf>
      <fill>
        <patternFill patternType="none">
          <bgColor indexed="65"/>
        </patternFill>
      </fill>
    </dxf>
  </rfmt>
  <rfmt sheetId="1" sqref="A1528" start="0" length="0">
    <dxf>
      <fill>
        <patternFill patternType="none">
          <bgColor indexed="65"/>
        </patternFill>
      </fill>
    </dxf>
  </rfmt>
  <rfmt sheetId="1" sqref="A1529" start="0" length="0">
    <dxf>
      <fill>
        <patternFill patternType="none">
          <bgColor indexed="65"/>
        </patternFill>
      </fill>
    </dxf>
  </rfmt>
  <rfmt sheetId="1" sqref="A1530" start="0" length="0">
    <dxf>
      <fill>
        <patternFill patternType="none">
          <bgColor indexed="65"/>
        </patternFill>
      </fill>
    </dxf>
  </rfmt>
  <rfmt sheetId="1" sqref="A1531" start="0" length="0">
    <dxf>
      <fill>
        <patternFill patternType="none">
          <bgColor indexed="65"/>
        </patternFill>
      </fill>
    </dxf>
  </rfmt>
  <rcc rId="5411" sId="1">
    <oc r="A1534" t="inlineStr">
      <is>
        <t>121</t>
      </is>
    </oc>
    <nc r="A1534" t="inlineStr">
      <is>
        <t>120</t>
      </is>
    </nc>
  </rcc>
  <rcc rId="5412" sId="1" odxf="1" dxf="1">
    <oc r="A1535" t="inlineStr">
      <is>
        <t>122</t>
      </is>
    </oc>
    <nc r="A1535" t="inlineStr">
      <is>
        <t>121</t>
      </is>
    </nc>
    <odxf/>
    <ndxf/>
  </rcc>
  <rcc rId="5413" sId="1" odxf="1" dxf="1">
    <oc r="A1536" t="inlineStr">
      <is>
        <t>123</t>
      </is>
    </oc>
    <nc r="A1536" t="inlineStr">
      <is>
        <t>122</t>
      </is>
    </nc>
    <odxf/>
    <ndxf/>
  </rcc>
  <rcc rId="5414" sId="1" odxf="1" dxf="1">
    <oc r="A1537" t="inlineStr">
      <is>
        <t>124</t>
      </is>
    </oc>
    <nc r="A1537" t="inlineStr">
      <is>
        <t>123</t>
      </is>
    </nc>
    <odxf/>
    <ndxf/>
  </rcc>
  <rcc rId="5415" sId="1" odxf="1" dxf="1">
    <oc r="A1538" t="inlineStr">
      <is>
        <t>125</t>
      </is>
    </oc>
    <nc r="A1538" t="inlineStr">
      <is>
        <t>124</t>
      </is>
    </nc>
    <odxf/>
    <ndxf/>
  </rcc>
  <rcc rId="5416" sId="1" odxf="1" dxf="1">
    <oc r="A1539" t="inlineStr">
      <is>
        <t>126</t>
      </is>
    </oc>
    <nc r="A1539" t="inlineStr">
      <is>
        <t>125</t>
      </is>
    </nc>
    <odxf/>
    <ndxf/>
  </rcc>
  <rcc rId="5417" sId="1" odxf="1" dxf="1">
    <oc r="A1540" t="inlineStr">
      <is>
        <t>127</t>
      </is>
    </oc>
    <nc r="A1540" t="inlineStr">
      <is>
        <t>126</t>
      </is>
    </nc>
    <odxf/>
    <ndxf/>
  </rcc>
  <rcc rId="5418" sId="1" odxf="1" dxf="1">
    <oc r="A1541" t="inlineStr">
      <is>
        <t>128</t>
      </is>
    </oc>
    <nc r="A1541" t="inlineStr">
      <is>
        <t>127</t>
      </is>
    </nc>
    <odxf/>
    <ndxf/>
  </rcc>
  <rcc rId="5419" sId="1" odxf="1" dxf="1">
    <oc r="A1542" t="inlineStr">
      <is>
        <t>129</t>
      </is>
    </oc>
    <nc r="A1542" t="inlineStr">
      <is>
        <t>128</t>
      </is>
    </nc>
    <odxf/>
    <ndxf/>
  </rcc>
  <rcc rId="5420" sId="1" odxf="1" dxf="1">
    <oc r="A1543" t="inlineStr">
      <is>
        <t>130</t>
      </is>
    </oc>
    <nc r="A1543" t="inlineStr">
      <is>
        <t>129</t>
      </is>
    </nc>
    <odxf/>
    <ndxf/>
  </rcc>
  <rcc rId="5421" sId="1" odxf="1" dxf="1">
    <oc r="A1544" t="inlineStr">
      <is>
        <t>131</t>
      </is>
    </oc>
    <nc r="A1544" t="inlineStr">
      <is>
        <t>130</t>
      </is>
    </nc>
    <odxf/>
    <ndxf/>
  </rcc>
  <rcc rId="5422" sId="1" odxf="1" dxf="1">
    <oc r="A1545" t="inlineStr">
      <is>
        <t>132</t>
      </is>
    </oc>
    <nc r="A1545" t="inlineStr">
      <is>
        <t>131</t>
      </is>
    </nc>
    <odxf/>
    <ndxf/>
  </rcc>
  <rcc rId="5423" sId="1" odxf="1" dxf="1">
    <oc r="A1546" t="inlineStr">
      <is>
        <t>133</t>
      </is>
    </oc>
    <nc r="A1546" t="inlineStr">
      <is>
        <t>132</t>
      </is>
    </nc>
    <odxf/>
    <ndxf/>
  </rcc>
  <rcc rId="5424" sId="1" odxf="1" dxf="1">
    <oc r="A1547" t="inlineStr">
      <is>
        <t>134</t>
      </is>
    </oc>
    <nc r="A1547" t="inlineStr">
      <is>
        <t>133</t>
      </is>
    </nc>
    <odxf/>
    <ndxf/>
  </rcc>
  <rcc rId="5425" sId="1" odxf="1" dxf="1">
    <oc r="A1548" t="inlineStr">
      <is>
        <t>135</t>
      </is>
    </oc>
    <nc r="A1548" t="inlineStr">
      <is>
        <t>134</t>
      </is>
    </nc>
    <odxf/>
    <ndxf/>
  </rcc>
  <rcc rId="5426" sId="1" odxf="1" dxf="1">
    <oc r="A1549" t="inlineStr">
      <is>
        <t>136</t>
      </is>
    </oc>
    <nc r="A1549" t="inlineStr">
      <is>
        <t>135</t>
      </is>
    </nc>
    <odxf/>
    <ndxf/>
  </rcc>
  <rcc rId="5427" sId="1" odxf="1" dxf="1">
    <oc r="A1550" t="inlineStr">
      <is>
        <t>137</t>
      </is>
    </oc>
    <nc r="A1550" t="inlineStr">
      <is>
        <t>136</t>
      </is>
    </nc>
    <odxf/>
    <ndxf/>
  </rcc>
  <rcc rId="5428" sId="1" odxf="1" dxf="1">
    <oc r="A1551" t="inlineStr">
      <is>
        <t>138</t>
      </is>
    </oc>
    <nc r="A1551" t="inlineStr">
      <is>
        <t>137</t>
      </is>
    </nc>
    <odxf/>
    <ndxf/>
  </rcc>
  <rcc rId="5429" sId="1" odxf="1" dxf="1">
    <oc r="A1552" t="inlineStr">
      <is>
        <t>139</t>
      </is>
    </oc>
    <nc r="A1552" t="inlineStr">
      <is>
        <t>138</t>
      </is>
    </nc>
    <odxf/>
    <ndxf/>
  </rcc>
  <rcc rId="5430" sId="1" odxf="1" dxf="1">
    <oc r="A1553" t="inlineStr">
      <is>
        <t>140</t>
      </is>
    </oc>
    <nc r="A1553" t="inlineStr">
      <is>
        <t>139</t>
      </is>
    </nc>
    <odxf/>
    <ndxf/>
  </rcc>
  <rcc rId="5431" sId="1" odxf="1" dxf="1">
    <oc r="A1554" t="inlineStr">
      <is>
        <t>141</t>
      </is>
    </oc>
    <nc r="A1554" t="inlineStr">
      <is>
        <t>140</t>
      </is>
    </nc>
    <odxf/>
    <ndxf/>
  </rcc>
  <rcc rId="5432" sId="1">
    <oc r="A1557" t="inlineStr">
      <is>
        <t>142</t>
      </is>
    </oc>
    <nc r="A1557" t="inlineStr">
      <is>
        <t>141</t>
      </is>
    </nc>
  </rcc>
  <rcc rId="5433" sId="1" odxf="1" dxf="1">
    <oc r="A1558" t="inlineStr">
      <is>
        <t>143</t>
      </is>
    </oc>
    <nc r="A1558" t="inlineStr">
      <is>
        <t>142</t>
      </is>
    </nc>
    <odxf/>
    <ndxf/>
  </rcc>
  <rcc rId="5434" sId="1" odxf="1" dxf="1">
    <oc r="A1559" t="inlineStr">
      <is>
        <t>144</t>
      </is>
    </oc>
    <nc r="A1559" t="inlineStr">
      <is>
        <t>143</t>
      </is>
    </nc>
    <odxf/>
    <ndxf/>
  </rcc>
  <rcc rId="5435" sId="1" odxf="1" dxf="1">
    <oc r="A1560" t="inlineStr">
      <is>
        <t>145</t>
      </is>
    </oc>
    <nc r="A1560" t="inlineStr">
      <is>
        <t>144</t>
      </is>
    </nc>
    <odxf/>
    <ndxf/>
  </rcc>
  <rcc rId="5436" sId="1" odxf="1" dxf="1">
    <oc r="A1561" t="inlineStr">
      <is>
        <t>146</t>
      </is>
    </oc>
    <nc r="A1561" t="inlineStr">
      <is>
        <t>145</t>
      </is>
    </nc>
    <odxf/>
    <ndxf/>
  </rcc>
  <rcc rId="5437" sId="1" odxf="1" dxf="1">
    <oc r="A1562" t="inlineStr">
      <is>
        <t>147</t>
      </is>
    </oc>
    <nc r="A1562" t="inlineStr">
      <is>
        <t>146</t>
      </is>
    </nc>
    <odxf/>
    <ndxf/>
  </rcc>
  <rcc rId="5438" sId="1" odxf="1" dxf="1">
    <oc r="A1563" t="inlineStr">
      <is>
        <t>148</t>
      </is>
    </oc>
    <nc r="A1563" t="inlineStr">
      <is>
        <t>147</t>
      </is>
    </nc>
    <odxf/>
    <ndxf/>
  </rcc>
  <rcc rId="5439" sId="1" odxf="1" dxf="1">
    <oc r="A1564" t="inlineStr">
      <is>
        <t>149</t>
      </is>
    </oc>
    <nc r="A1564" t="inlineStr">
      <is>
        <t>148</t>
      </is>
    </nc>
    <odxf/>
    <ndxf/>
  </rcc>
  <rcc rId="5440" sId="1" odxf="1" dxf="1">
    <oc r="A1565" t="inlineStr">
      <is>
        <t>150</t>
      </is>
    </oc>
    <nc r="A1565" t="inlineStr">
      <is>
        <t>149</t>
      </is>
    </nc>
    <odxf/>
    <ndxf/>
  </rcc>
  <rcc rId="5441" sId="1" odxf="1" dxf="1">
    <oc r="A1566" t="inlineStr">
      <is>
        <t>151</t>
      </is>
    </oc>
    <nc r="A1566" t="inlineStr">
      <is>
        <t>150</t>
      </is>
    </nc>
    <odxf/>
    <ndxf/>
  </rcc>
  <rcc rId="5442" sId="1" odxf="1" dxf="1">
    <oc r="A1567" t="inlineStr">
      <is>
        <t>152</t>
      </is>
    </oc>
    <nc r="A1567" t="inlineStr">
      <is>
        <t>151</t>
      </is>
    </nc>
    <odxf/>
    <ndxf/>
  </rcc>
  <rcc rId="5443" sId="1" odxf="1" dxf="1">
    <oc r="A1568" t="inlineStr">
      <is>
        <t>153</t>
      </is>
    </oc>
    <nc r="A1568" t="inlineStr">
      <is>
        <t>152</t>
      </is>
    </nc>
    <odxf/>
    <ndxf/>
  </rcc>
  <rcc rId="5444" sId="1" odxf="1" dxf="1">
    <oc r="A1569" t="inlineStr">
      <is>
        <t>154</t>
      </is>
    </oc>
    <nc r="A1569" t="inlineStr">
      <is>
        <t>153</t>
      </is>
    </nc>
    <odxf/>
    <ndxf/>
  </rcc>
  <rcc rId="5445" sId="1" odxf="1" dxf="1">
    <oc r="A1570" t="inlineStr">
      <is>
        <t>155</t>
      </is>
    </oc>
    <nc r="A1570" t="inlineStr">
      <is>
        <t>154</t>
      </is>
    </nc>
    <odxf/>
    <ndxf/>
  </rcc>
  <rcc rId="5446" sId="1" odxf="1" dxf="1">
    <oc r="A1571" t="inlineStr">
      <is>
        <t>156</t>
      </is>
    </oc>
    <nc r="A1571" t="inlineStr">
      <is>
        <t>155</t>
      </is>
    </nc>
    <odxf/>
    <ndxf/>
  </rcc>
  <rcc rId="5447" sId="1" odxf="1" dxf="1">
    <oc r="A1572" t="inlineStr">
      <is>
        <t>157</t>
      </is>
    </oc>
    <nc r="A1572" t="inlineStr">
      <is>
        <t>156</t>
      </is>
    </nc>
    <odxf/>
    <ndxf/>
  </rcc>
  <rcc rId="5448" sId="1" odxf="1" dxf="1">
    <oc r="A1573" t="inlineStr">
      <is>
        <t>158</t>
      </is>
    </oc>
    <nc r="A1573" t="inlineStr">
      <is>
        <t>157</t>
      </is>
    </nc>
    <odxf/>
    <ndxf/>
  </rcc>
  <rcc rId="5449" sId="1" odxf="1" dxf="1">
    <oc r="A1574" t="inlineStr">
      <is>
        <t>159</t>
      </is>
    </oc>
    <nc r="A1574" t="inlineStr">
      <is>
        <t>158</t>
      </is>
    </nc>
    <odxf/>
    <ndxf/>
  </rcc>
  <rcc rId="5450" sId="1" odxf="1" dxf="1">
    <oc r="A1575" t="inlineStr">
      <is>
        <t>160</t>
      </is>
    </oc>
    <nc r="A1575" t="inlineStr">
      <is>
        <t>159</t>
      </is>
    </nc>
    <odxf/>
    <ndxf/>
  </rcc>
  <rcc rId="5451" sId="1" odxf="1" dxf="1">
    <oc r="A1576" t="inlineStr">
      <is>
        <t>161</t>
      </is>
    </oc>
    <nc r="A1576" t="inlineStr">
      <is>
        <t>160</t>
      </is>
    </nc>
    <odxf/>
    <ndxf/>
  </rcc>
  <rcc rId="5452" sId="1" odxf="1" dxf="1">
    <oc r="A1577" t="inlineStr">
      <is>
        <t>162</t>
      </is>
    </oc>
    <nc r="A1577" t="inlineStr">
      <is>
        <t>161</t>
      </is>
    </nc>
    <odxf/>
    <ndxf/>
  </rcc>
  <rcc rId="5453" sId="1" odxf="1" dxf="1">
    <oc r="A1578" t="inlineStr">
      <is>
        <t>163</t>
      </is>
    </oc>
    <nc r="A1578" t="inlineStr">
      <is>
        <t>162</t>
      </is>
    </nc>
    <odxf/>
    <ndxf/>
  </rcc>
  <rcc rId="5454" sId="1" odxf="1" dxf="1">
    <oc r="A1579" t="inlineStr">
      <is>
        <t>164</t>
      </is>
    </oc>
    <nc r="A1579" t="inlineStr">
      <is>
        <t>163</t>
      </is>
    </nc>
    <odxf/>
    <ndxf/>
  </rcc>
  <rcc rId="5455" sId="1" odxf="1" dxf="1">
    <oc r="A1580" t="inlineStr">
      <is>
        <t>165</t>
      </is>
    </oc>
    <nc r="A1580" t="inlineStr">
      <is>
        <t>164</t>
      </is>
    </nc>
    <odxf/>
    <ndxf/>
  </rcc>
  <rcc rId="5456" sId="1" odxf="1" dxf="1">
    <oc r="A1581" t="inlineStr">
      <is>
        <t>166</t>
      </is>
    </oc>
    <nc r="A1581" t="inlineStr">
      <is>
        <t>165</t>
      </is>
    </nc>
    <odxf/>
    <ndxf/>
  </rcc>
  <rcc rId="5457" sId="1" odxf="1" dxf="1">
    <oc r="A1582" t="inlineStr">
      <is>
        <t>167</t>
      </is>
    </oc>
    <nc r="A1582" t="inlineStr">
      <is>
        <t>166</t>
      </is>
    </nc>
    <odxf/>
    <ndxf/>
  </rcc>
  <rcc rId="5458" sId="1" odxf="1" dxf="1">
    <oc r="A1583" t="inlineStr">
      <is>
        <t>168</t>
      </is>
    </oc>
    <nc r="A1583" t="inlineStr">
      <is>
        <t>167</t>
      </is>
    </nc>
    <odxf/>
    <ndxf/>
  </rcc>
  <rcc rId="5459" sId="1" odxf="1" dxf="1">
    <oc r="A1584" t="inlineStr">
      <is>
        <t>169</t>
      </is>
    </oc>
    <nc r="A1584" t="inlineStr">
      <is>
        <t>168</t>
      </is>
    </nc>
    <odxf/>
    <ndxf/>
  </rcc>
  <rcc rId="5460" sId="1" odxf="1" dxf="1">
    <oc r="A1585" t="inlineStr">
      <is>
        <t>170</t>
      </is>
    </oc>
    <nc r="A1585" t="inlineStr">
      <is>
        <t>169</t>
      </is>
    </nc>
    <odxf/>
    <ndxf/>
  </rcc>
  <rcc rId="5461" sId="1" odxf="1" dxf="1">
    <oc r="A1586" t="inlineStr">
      <is>
        <t>171</t>
      </is>
    </oc>
    <nc r="A1586" t="inlineStr">
      <is>
        <t>170</t>
      </is>
    </nc>
    <odxf/>
    <ndxf/>
  </rcc>
  <rcc rId="5462" sId="1" odxf="1" dxf="1">
    <oc r="A1587" t="inlineStr">
      <is>
        <t>172</t>
      </is>
    </oc>
    <nc r="A1587" t="inlineStr">
      <is>
        <t>171</t>
      </is>
    </nc>
    <odxf/>
    <ndxf/>
  </rcc>
  <rcc rId="5463" sId="1" odxf="1" dxf="1">
    <oc r="A1588" t="inlineStr">
      <is>
        <t>173</t>
      </is>
    </oc>
    <nc r="A1588" t="inlineStr">
      <is>
        <t>172</t>
      </is>
    </nc>
    <odxf/>
    <ndxf/>
  </rcc>
  <rcc rId="5464" sId="1" odxf="1" dxf="1">
    <oc r="A1589" t="inlineStr">
      <is>
        <t>174</t>
      </is>
    </oc>
    <nc r="A1589" t="inlineStr">
      <is>
        <t>173</t>
      </is>
    </nc>
    <odxf/>
    <ndxf/>
  </rcc>
  <rcc rId="5465" sId="1">
    <oc r="A1592" t="inlineStr">
      <is>
        <t>175</t>
      </is>
    </oc>
    <nc r="A1592" t="inlineStr">
      <is>
        <t>174</t>
      </is>
    </nc>
  </rcc>
  <rcc rId="5466" sId="1" odxf="1" dxf="1">
    <oc r="A1593" t="inlineStr">
      <is>
        <t>176</t>
      </is>
    </oc>
    <nc r="A1593" t="inlineStr">
      <is>
        <t>175</t>
      </is>
    </nc>
    <odxf/>
    <ndxf/>
  </rcc>
  <rcc rId="5467" sId="1" odxf="1" dxf="1">
    <oc r="A1594" t="inlineStr">
      <is>
        <t>177</t>
      </is>
    </oc>
    <nc r="A1594" t="inlineStr">
      <is>
        <t>176</t>
      </is>
    </nc>
    <odxf/>
    <ndxf/>
  </rcc>
  <rcc rId="5468" sId="1" odxf="1" dxf="1">
    <oc r="A1595" t="inlineStr">
      <is>
        <t>178</t>
      </is>
    </oc>
    <nc r="A1595" t="inlineStr">
      <is>
        <t>177</t>
      </is>
    </nc>
    <odxf/>
    <ndxf/>
  </rcc>
  <rcc rId="5469" sId="1" odxf="1" dxf="1">
    <oc r="A1596" t="inlineStr">
      <is>
        <t>179</t>
      </is>
    </oc>
    <nc r="A1596" t="inlineStr">
      <is>
        <t>178</t>
      </is>
    </nc>
    <odxf/>
    <ndxf/>
  </rcc>
  <rcc rId="5470" sId="1" odxf="1" dxf="1">
    <oc r="A1597" t="inlineStr">
      <is>
        <t>180</t>
      </is>
    </oc>
    <nc r="A1597" t="inlineStr">
      <is>
        <t>179</t>
      </is>
    </nc>
    <odxf/>
    <ndxf/>
  </rcc>
  <rcc rId="5471" sId="1" odxf="1" dxf="1">
    <oc r="A1598" t="inlineStr">
      <is>
        <t>181</t>
      </is>
    </oc>
    <nc r="A1598" t="inlineStr">
      <is>
        <t>180</t>
      </is>
    </nc>
    <odxf/>
    <ndxf/>
  </rcc>
  <rcc rId="5472" sId="1" odxf="1" dxf="1">
    <oc r="A1599" t="inlineStr">
      <is>
        <t>182</t>
      </is>
    </oc>
    <nc r="A1599" t="inlineStr">
      <is>
        <t>181</t>
      </is>
    </nc>
    <odxf/>
    <ndxf/>
  </rcc>
  <rcc rId="5473" sId="1" odxf="1" dxf="1">
    <oc r="A1600" t="inlineStr">
      <is>
        <t>183</t>
      </is>
    </oc>
    <nc r="A1600" t="inlineStr">
      <is>
        <t>182</t>
      </is>
    </nc>
    <odxf/>
    <ndxf/>
  </rcc>
  <rcc rId="5474" sId="1" odxf="1" dxf="1">
    <oc r="A1601" t="inlineStr">
      <is>
        <t>184</t>
      </is>
    </oc>
    <nc r="A1601" t="inlineStr">
      <is>
        <t>183</t>
      </is>
    </nc>
    <odxf/>
    <ndxf/>
  </rcc>
  <rcc rId="5475" sId="1" odxf="1" dxf="1">
    <oc r="A1602" t="inlineStr">
      <is>
        <t>185</t>
      </is>
    </oc>
    <nc r="A1602" t="inlineStr">
      <is>
        <t>184</t>
      </is>
    </nc>
    <odxf>
      <font>
        <sz val="10"/>
        <color rgb="FFFF0000"/>
        <name val="Times New Roman"/>
        <family val="1"/>
        <charset val="204"/>
        <scheme val="none"/>
      </font>
    </odxf>
    <ndxf>
      <font>
        <sz val="10"/>
        <color auto="1"/>
        <name val="Times New Roman"/>
        <family val="1"/>
        <charset val="204"/>
        <scheme val="none"/>
      </font>
    </ndxf>
  </rcc>
  <rcc rId="5476" sId="1" odxf="1" dxf="1">
    <oc r="A1603" t="inlineStr">
      <is>
        <t>186</t>
      </is>
    </oc>
    <nc r="A1603" t="inlineStr">
      <is>
        <t>185</t>
      </is>
    </nc>
    <odxf/>
    <ndxf/>
  </rcc>
  <rfmt sheetId="1" sqref="A1606" start="0" length="0">
    <dxf>
      <fill>
        <patternFill patternType="none">
          <bgColor indexed="65"/>
        </patternFill>
      </fill>
    </dxf>
  </rfmt>
  <rcc rId="5477" sId="1">
    <oc r="A1606" t="inlineStr">
      <is>
        <t>187</t>
      </is>
    </oc>
    <nc r="A1606" t="inlineStr">
      <is>
        <t>186</t>
      </is>
    </nc>
  </rcc>
  <rcc rId="5478" sId="1" odxf="1" dxf="1">
    <oc r="A1607" t="inlineStr">
      <is>
        <t>188</t>
      </is>
    </oc>
    <nc r="A1607" t="inlineStr">
      <is>
        <t>187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479" sId="1" odxf="1" dxf="1">
    <oc r="A1608" t="inlineStr">
      <is>
        <t>189</t>
      </is>
    </oc>
    <nc r="A1608" t="inlineStr">
      <is>
        <t>188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480" sId="1" odxf="1" dxf="1">
    <oc r="A1609" t="inlineStr">
      <is>
        <t>190</t>
      </is>
    </oc>
    <nc r="A1609" t="inlineStr">
      <is>
        <t>189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481" sId="1" odxf="1" dxf="1">
    <oc r="A1610" t="inlineStr">
      <is>
        <t>191</t>
      </is>
    </oc>
    <nc r="A1610" t="inlineStr">
      <is>
        <t>190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482" sId="1" odxf="1" dxf="1">
    <oc r="A1611" t="inlineStr">
      <is>
        <t>192</t>
      </is>
    </oc>
    <nc r="A1611" t="inlineStr">
      <is>
        <t>191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483" sId="1" odxf="1" dxf="1">
    <oc r="A1612" t="inlineStr">
      <is>
        <t>193</t>
      </is>
    </oc>
    <nc r="A1612" t="inlineStr">
      <is>
        <t>192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484" sId="1" odxf="1" dxf="1">
    <oc r="A1613" t="inlineStr">
      <is>
        <t>194</t>
      </is>
    </oc>
    <nc r="A1613" t="inlineStr">
      <is>
        <t>193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485" sId="1" odxf="1" dxf="1">
    <oc r="A1614" t="inlineStr">
      <is>
        <t>195</t>
      </is>
    </oc>
    <nc r="A1614" t="inlineStr">
      <is>
        <t>194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486" sId="1" odxf="1" dxf="1">
    <oc r="A1615" t="inlineStr">
      <is>
        <t>196</t>
      </is>
    </oc>
    <nc r="A1615" t="inlineStr">
      <is>
        <t>195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487" sId="1" odxf="1" dxf="1">
    <oc r="A1616" t="inlineStr">
      <is>
        <t>197</t>
      </is>
    </oc>
    <nc r="A1616" t="inlineStr">
      <is>
        <t>196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488" sId="1" odxf="1" dxf="1">
    <oc r="A1617" t="inlineStr">
      <is>
        <t>198</t>
      </is>
    </oc>
    <nc r="A1617" t="inlineStr">
      <is>
        <t>197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489" sId="1" odxf="1" dxf="1">
    <oc r="A1618" t="inlineStr">
      <is>
        <t>199</t>
      </is>
    </oc>
    <nc r="A1618" t="inlineStr">
      <is>
        <t>198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490" sId="1" odxf="1" dxf="1">
    <oc r="A1619" t="inlineStr">
      <is>
        <t>200</t>
      </is>
    </oc>
    <nc r="A1619" t="inlineStr">
      <is>
        <t>199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491" sId="1" odxf="1" dxf="1">
    <oc r="A1620" t="inlineStr">
      <is>
        <t>201</t>
      </is>
    </oc>
    <nc r="A1620" t="inlineStr">
      <is>
        <t>200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492" sId="1" odxf="1" dxf="1">
    <oc r="A1621" t="inlineStr">
      <is>
        <t>202</t>
      </is>
    </oc>
    <nc r="A1621" t="inlineStr">
      <is>
        <t>201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493" sId="1" odxf="1" dxf="1">
    <oc r="A1622" t="inlineStr">
      <is>
        <t>203</t>
      </is>
    </oc>
    <nc r="A1622" t="inlineStr">
      <is>
        <t>202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494" sId="1">
    <oc r="A1625" t="inlineStr">
      <is>
        <t>204</t>
      </is>
    </oc>
    <nc r="A1625" t="inlineStr">
      <is>
        <t>203</t>
      </is>
    </nc>
  </rcc>
  <rcc rId="5495" sId="1">
    <oc r="A1626" t="inlineStr">
      <is>
        <t>205</t>
      </is>
    </oc>
    <nc r="A1626" t="inlineStr">
      <is>
        <t>204</t>
      </is>
    </nc>
  </rcc>
  <rcc rId="5496" sId="1">
    <oc r="A1629" t="inlineStr">
      <is>
        <t>206</t>
      </is>
    </oc>
    <nc r="A1629" t="inlineStr">
      <is>
        <t>205</t>
      </is>
    </nc>
  </rcc>
  <rcc rId="5497" sId="1" odxf="1" dxf="1">
    <oc r="A1630" t="inlineStr">
      <is>
        <t>207</t>
      </is>
    </oc>
    <nc r="A1630" t="inlineStr">
      <is>
        <t>206</t>
      </is>
    </nc>
    <odxf/>
    <ndxf/>
  </rcc>
  <rcc rId="5498" sId="1" odxf="1" dxf="1">
    <oc r="A1631" t="inlineStr">
      <is>
        <t>208</t>
      </is>
    </oc>
    <nc r="A1631" t="inlineStr">
      <is>
        <t>207</t>
      </is>
    </nc>
    <odxf/>
    <ndxf/>
  </rcc>
  <rcc rId="5499" sId="1" odxf="1" dxf="1">
    <oc r="A1632" t="inlineStr">
      <is>
        <t>209</t>
      </is>
    </oc>
    <nc r="A1632" t="inlineStr">
      <is>
        <t>208</t>
      </is>
    </nc>
    <odxf/>
    <ndxf/>
  </rcc>
  <rcc rId="5500" sId="1" odxf="1" dxf="1">
    <oc r="A1633" t="inlineStr">
      <is>
        <t>210</t>
      </is>
    </oc>
    <nc r="A1633" t="inlineStr">
      <is>
        <t>209</t>
      </is>
    </nc>
    <odxf/>
    <ndxf/>
  </rcc>
  <rcc rId="5501" sId="1" odxf="1" dxf="1">
    <oc r="A1634" t="inlineStr">
      <is>
        <t>211</t>
      </is>
    </oc>
    <nc r="A1634" t="inlineStr">
      <is>
        <t>210</t>
      </is>
    </nc>
    <odxf/>
    <ndxf/>
  </rcc>
  <rcc rId="5502" sId="1" odxf="1" dxf="1">
    <oc r="A1635" t="inlineStr">
      <is>
        <t>212</t>
      </is>
    </oc>
    <nc r="A1635" t="inlineStr">
      <is>
        <t>211</t>
      </is>
    </nc>
    <odxf/>
    <ndxf/>
  </rcc>
  <rcc rId="5503" sId="1" odxf="1" dxf="1">
    <oc r="A1636" t="inlineStr">
      <is>
        <t>213</t>
      </is>
    </oc>
    <nc r="A1636" t="inlineStr">
      <is>
        <t>212</t>
      </is>
    </nc>
    <odxf/>
    <ndxf/>
  </rcc>
  <rcc rId="5504" sId="1" odxf="1" dxf="1">
    <oc r="A1637" t="inlineStr">
      <is>
        <t>214</t>
      </is>
    </oc>
    <nc r="A1637" t="inlineStr">
      <is>
        <t>213</t>
      </is>
    </nc>
    <odxf/>
    <ndxf/>
  </rcc>
  <rcc rId="5505" sId="1" odxf="1" dxf="1">
    <oc r="A1638" t="inlineStr">
      <is>
        <t>215</t>
      </is>
    </oc>
    <nc r="A1638" t="inlineStr">
      <is>
        <t>214</t>
      </is>
    </nc>
    <odxf/>
    <ndxf/>
  </rcc>
  <rcc rId="5506" sId="1" odxf="1" dxf="1">
    <oc r="A1639" t="inlineStr">
      <is>
        <t>216</t>
      </is>
    </oc>
    <nc r="A1639" t="inlineStr">
      <is>
        <t>215</t>
      </is>
    </nc>
    <odxf/>
    <ndxf/>
  </rcc>
  <rcc rId="5507" sId="1" odxf="1" dxf="1">
    <oc r="A1640" t="inlineStr">
      <is>
        <t>217</t>
      </is>
    </oc>
    <nc r="A1640" t="inlineStr">
      <is>
        <t>216</t>
      </is>
    </nc>
    <odxf/>
    <ndxf/>
  </rcc>
  <rcc rId="5508" sId="1" odxf="1" dxf="1">
    <oc r="A1641" t="inlineStr">
      <is>
        <t>218</t>
      </is>
    </oc>
    <nc r="A1641" t="inlineStr">
      <is>
        <t>217</t>
      </is>
    </nc>
    <odxf/>
    <ndxf/>
  </rcc>
  <rcc rId="5509" sId="1" odxf="1" dxf="1">
    <oc r="A1642" t="inlineStr">
      <is>
        <t>219</t>
      </is>
    </oc>
    <nc r="A1642" t="inlineStr">
      <is>
        <t>218</t>
      </is>
    </nc>
    <odxf/>
    <ndxf/>
  </rcc>
  <rcc rId="5510" sId="1" odxf="1" dxf="1">
    <oc r="A1643" t="inlineStr">
      <is>
        <t>220</t>
      </is>
    </oc>
    <nc r="A1643" t="inlineStr">
      <is>
        <t>219</t>
      </is>
    </nc>
    <odxf/>
    <ndxf/>
  </rcc>
  <rcc rId="5511" sId="1" odxf="1" dxf="1">
    <oc r="A1644" t="inlineStr">
      <is>
        <t>221</t>
      </is>
    </oc>
    <nc r="A1644" t="inlineStr">
      <is>
        <t>220</t>
      </is>
    </nc>
    <odxf/>
    <ndxf/>
  </rcc>
  <rcc rId="5512" sId="1" odxf="1" dxf="1">
    <oc r="A1645" t="inlineStr">
      <is>
        <t>222</t>
      </is>
    </oc>
    <nc r="A1645" t="inlineStr">
      <is>
        <t>221</t>
      </is>
    </nc>
    <odxf/>
    <ndxf/>
  </rcc>
  <rfmt sheetId="1" sqref="A1648" start="0" length="0">
    <dxf>
      <fill>
        <patternFill patternType="none">
          <bgColor indexed="65"/>
        </patternFill>
      </fill>
    </dxf>
  </rfmt>
  <rcc rId="5513" sId="1">
    <oc r="A1648" t="inlineStr">
      <is>
        <t>223</t>
      </is>
    </oc>
    <nc r="A1648" t="inlineStr">
      <is>
        <t>222</t>
      </is>
    </nc>
  </rcc>
  <rcc rId="5514" sId="1" odxf="1" dxf="1">
    <oc r="A1649" t="inlineStr">
      <is>
        <t>224</t>
      </is>
    </oc>
    <nc r="A1649" t="inlineStr">
      <is>
        <t>223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15" sId="1" odxf="1" dxf="1">
    <oc r="A1650" t="inlineStr">
      <is>
        <t>225</t>
      </is>
    </oc>
    <nc r="A1650" t="inlineStr">
      <is>
        <t>224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16" sId="1" odxf="1" dxf="1">
    <oc r="A1651" t="inlineStr">
      <is>
        <t>226</t>
      </is>
    </oc>
    <nc r="A1651" t="inlineStr">
      <is>
        <t>225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17" sId="1" odxf="1" dxf="1">
    <oc r="A1652" t="inlineStr">
      <is>
        <t>227</t>
      </is>
    </oc>
    <nc r="A1652" t="inlineStr">
      <is>
        <t>226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18" sId="1" odxf="1" dxf="1">
    <oc r="A1653" t="inlineStr">
      <is>
        <t>228</t>
      </is>
    </oc>
    <nc r="A1653" t="inlineStr">
      <is>
        <t>227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19" sId="1" odxf="1" dxf="1">
    <oc r="A1654" t="inlineStr">
      <is>
        <t>229</t>
      </is>
    </oc>
    <nc r="A1654" t="inlineStr">
      <is>
        <t>228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20" sId="1" odxf="1" dxf="1">
    <oc r="A1655" t="inlineStr">
      <is>
        <t>230</t>
      </is>
    </oc>
    <nc r="A1655" t="inlineStr">
      <is>
        <t>229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21" sId="1" odxf="1" dxf="1">
    <oc r="A1656" t="inlineStr">
      <is>
        <t>231</t>
      </is>
    </oc>
    <nc r="A1656" t="inlineStr">
      <is>
        <t>230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22" sId="1" odxf="1" dxf="1">
    <oc r="A1657" t="inlineStr">
      <is>
        <t>232</t>
      </is>
    </oc>
    <nc r="A1657" t="inlineStr">
      <is>
        <t>231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23" sId="1" odxf="1" dxf="1">
    <oc r="A1658" t="inlineStr">
      <is>
        <t>233</t>
      </is>
    </oc>
    <nc r="A1658" t="inlineStr">
      <is>
        <t>232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24" sId="1" odxf="1" dxf="1">
    <oc r="A1659" t="inlineStr">
      <is>
        <t>234</t>
      </is>
    </oc>
    <nc r="A1659" t="inlineStr">
      <is>
        <t>233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25" sId="1" odxf="1" dxf="1">
    <oc r="A1660" t="inlineStr">
      <is>
        <t>235</t>
      </is>
    </oc>
    <nc r="A1660" t="inlineStr">
      <is>
        <t>234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26" sId="1" odxf="1" dxf="1">
    <oc r="A1661" t="inlineStr">
      <is>
        <t>236</t>
      </is>
    </oc>
    <nc r="A1661" t="inlineStr">
      <is>
        <t>235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27" sId="1" odxf="1" dxf="1">
    <oc r="A1662" t="inlineStr">
      <is>
        <t>237</t>
      </is>
    </oc>
    <nc r="A1662" t="inlineStr">
      <is>
        <t>236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28" sId="1">
    <oc r="A1665" t="inlineStr">
      <is>
        <t>238</t>
      </is>
    </oc>
    <nc r="A1665" t="inlineStr">
      <is>
        <t>237</t>
      </is>
    </nc>
  </rcc>
  <rcc rId="5529" sId="1" odxf="1" dxf="1">
    <oc r="A1666" t="inlineStr">
      <is>
        <t>239</t>
      </is>
    </oc>
    <nc r="A1666" t="inlineStr">
      <is>
        <t>238</t>
      </is>
    </nc>
    <odxf/>
    <ndxf/>
  </rcc>
  <rcc rId="5530" sId="1" odxf="1" dxf="1">
    <oc r="A1667" t="inlineStr">
      <is>
        <t>240</t>
      </is>
    </oc>
    <nc r="A1667" t="inlineStr">
      <is>
        <t>239</t>
      </is>
    </nc>
    <odxf/>
    <ndxf/>
  </rcc>
  <rcc rId="5531" sId="1" odxf="1" dxf="1">
    <oc r="A1668" t="inlineStr">
      <is>
        <t>241</t>
      </is>
    </oc>
    <nc r="A1668" t="inlineStr">
      <is>
        <t>240</t>
      </is>
    </nc>
    <odxf/>
    <ndxf/>
  </rcc>
  <rfmt sheetId="1" sqref="A1671" start="0" length="0">
    <dxf>
      <fill>
        <patternFill patternType="none">
          <bgColor indexed="65"/>
        </patternFill>
      </fill>
    </dxf>
  </rfmt>
  <rcc rId="5532" sId="1">
    <oc r="A1671" t="inlineStr">
      <is>
        <t>242</t>
      </is>
    </oc>
    <nc r="A1671" t="inlineStr">
      <is>
        <t>241</t>
      </is>
    </nc>
  </rcc>
  <rcc rId="5533" sId="1" odxf="1" dxf="1">
    <oc r="A1672" t="inlineStr">
      <is>
        <t>243</t>
      </is>
    </oc>
    <nc r="A1672" t="inlineStr">
      <is>
        <t>242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34" sId="1" odxf="1" dxf="1">
    <oc r="A1673" t="inlineStr">
      <is>
        <t>244</t>
      </is>
    </oc>
    <nc r="A1673" t="inlineStr">
      <is>
        <t>243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35" sId="1" odxf="1" dxf="1">
    <oc r="A1674" t="inlineStr">
      <is>
        <t>245</t>
      </is>
    </oc>
    <nc r="A1674" t="inlineStr">
      <is>
        <t>244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36" sId="1" odxf="1" dxf="1">
    <oc r="A1675" t="inlineStr">
      <is>
        <t>246</t>
      </is>
    </oc>
    <nc r="A1675" t="inlineStr">
      <is>
        <t>245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37" sId="1" odxf="1" dxf="1">
    <oc r="A1676" t="inlineStr">
      <is>
        <t>247</t>
      </is>
    </oc>
    <nc r="A1676" t="inlineStr">
      <is>
        <t>246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38" sId="1" odxf="1" dxf="1">
    <oc r="A1677" t="inlineStr">
      <is>
        <t>248</t>
      </is>
    </oc>
    <nc r="A1677" t="inlineStr">
      <is>
        <t>247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39" sId="1" odxf="1" dxf="1">
    <oc r="A1678" t="inlineStr">
      <is>
        <t>249</t>
      </is>
    </oc>
    <nc r="A1678" t="inlineStr">
      <is>
        <t>248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40" sId="1" odxf="1" dxf="1">
    <oc r="A1679" t="inlineStr">
      <is>
        <t>250</t>
      </is>
    </oc>
    <nc r="A1679" t="inlineStr">
      <is>
        <t>249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41" sId="1" odxf="1" dxf="1">
    <oc r="A1680" t="inlineStr">
      <is>
        <t>251</t>
      </is>
    </oc>
    <nc r="A1680" t="inlineStr">
      <is>
        <t>250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42" sId="1" odxf="1" dxf="1">
    <oc r="A1681" t="inlineStr">
      <is>
        <t>252</t>
      </is>
    </oc>
    <nc r="A1681" t="inlineStr">
      <is>
        <t>251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43" sId="1" odxf="1" dxf="1">
    <oc r="A1682" t="inlineStr">
      <is>
        <t>253</t>
      </is>
    </oc>
    <nc r="A1682" t="inlineStr">
      <is>
        <t>252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44" sId="1" odxf="1" dxf="1">
    <oc r="A1683" t="inlineStr">
      <is>
        <t>254</t>
      </is>
    </oc>
    <nc r="A1683" t="inlineStr">
      <is>
        <t>253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45" sId="1" odxf="1" dxf="1">
    <oc r="A1684" t="inlineStr">
      <is>
        <t>255</t>
      </is>
    </oc>
    <nc r="A1684" t="inlineStr">
      <is>
        <t>254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46" sId="1" odxf="1" dxf="1">
    <oc r="A1685" t="inlineStr">
      <is>
        <t>256</t>
      </is>
    </oc>
    <nc r="A1685" t="inlineStr">
      <is>
        <t>255</t>
      </is>
    </nc>
    <odxf/>
    <ndxf/>
  </rcc>
  <rcc rId="5547" sId="1" odxf="1" dxf="1">
    <oc r="A1686" t="inlineStr">
      <is>
        <t>257</t>
      </is>
    </oc>
    <nc r="A1686" t="inlineStr">
      <is>
        <t>256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48" sId="1" odxf="1" dxf="1">
    <oc r="A1687" t="inlineStr">
      <is>
        <t>258</t>
      </is>
    </oc>
    <nc r="A1687" t="inlineStr">
      <is>
        <t>257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49" sId="1" odxf="1" dxf="1">
    <oc r="A1688" t="inlineStr">
      <is>
        <t>259</t>
      </is>
    </oc>
    <nc r="A1688" t="inlineStr">
      <is>
        <t>258</t>
      </is>
    </nc>
    <odxf>
      <fill>
        <patternFill patternType="solid">
          <bgColor rgb="FFFFCCFF"/>
        </patternFill>
      </fill>
    </odxf>
    <ndxf>
      <fill>
        <patternFill patternType="none">
          <bgColor indexed="65"/>
        </patternFill>
      </fill>
    </ndxf>
  </rcc>
  <rcc rId="5550" sId="1">
    <oc r="A1691" t="inlineStr">
      <is>
        <t>260</t>
      </is>
    </oc>
    <nc r="A1691" t="inlineStr">
      <is>
        <t>259</t>
      </is>
    </nc>
  </rcc>
  <rcc rId="5551" sId="1" odxf="1" dxf="1">
    <oc r="A1692" t="inlineStr">
      <is>
        <t>261</t>
      </is>
    </oc>
    <nc r="A1692" t="inlineStr">
      <is>
        <t>260</t>
      </is>
    </nc>
    <odxf/>
    <ndxf/>
  </rcc>
  <rcc rId="5552" sId="1" odxf="1" dxf="1">
    <oc r="A1693" t="inlineStr">
      <is>
        <t>262</t>
      </is>
    </oc>
    <nc r="A1693" t="inlineStr">
      <is>
        <t>261</t>
      </is>
    </nc>
    <odxf/>
    <ndxf/>
  </rcc>
  <rcc rId="5553" sId="1" odxf="1" dxf="1">
    <oc r="A1694" t="inlineStr">
      <is>
        <t>263</t>
      </is>
    </oc>
    <nc r="A1694" t="inlineStr">
      <is>
        <t>262</t>
      </is>
    </nc>
    <odxf/>
    <ndxf/>
  </rcc>
  <rcc rId="5554" sId="1" odxf="1" dxf="1">
    <oc r="A1695" t="inlineStr">
      <is>
        <t>264</t>
      </is>
    </oc>
    <nc r="A1695" t="inlineStr">
      <is>
        <t>263</t>
      </is>
    </nc>
    <odxf/>
    <ndxf/>
  </rcc>
  <rcc rId="5555" sId="1" odxf="1" dxf="1">
    <oc r="A1696" t="inlineStr">
      <is>
        <t>265</t>
      </is>
    </oc>
    <nc r="A1696" t="inlineStr">
      <is>
        <t>264</t>
      </is>
    </nc>
    <odxf/>
    <ndxf/>
  </rcc>
  <rcc rId="5556" sId="1" odxf="1" dxf="1">
    <oc r="A1697" t="inlineStr">
      <is>
        <t>266</t>
      </is>
    </oc>
    <nc r="A1697" t="inlineStr">
      <is>
        <t>265</t>
      </is>
    </nc>
    <odxf/>
    <ndxf/>
  </rcc>
  <rcc rId="5557" sId="1" odxf="1" dxf="1">
    <oc r="A1698" t="inlineStr">
      <is>
        <t>267</t>
      </is>
    </oc>
    <nc r="A1698" t="inlineStr">
      <is>
        <t>266</t>
      </is>
    </nc>
    <odxf/>
    <ndxf/>
  </rcc>
  <rcc rId="5558" sId="1" odxf="1" dxf="1">
    <oc r="A1699" t="inlineStr">
      <is>
        <t>268</t>
      </is>
    </oc>
    <nc r="A1699" t="inlineStr">
      <is>
        <t>267</t>
      </is>
    </nc>
    <odxf/>
    <ndxf/>
  </rcc>
  <rcc rId="5559" sId="1" odxf="1" dxf="1">
    <oc r="A1700" t="inlineStr">
      <is>
        <t>269</t>
      </is>
    </oc>
    <nc r="A1700" t="inlineStr">
      <is>
        <t>268</t>
      </is>
    </nc>
    <odxf/>
    <ndxf/>
  </rcc>
  <rcc rId="5560" sId="1" odxf="1" dxf="1">
    <oc r="A1701" t="inlineStr">
      <is>
        <t>270</t>
      </is>
    </oc>
    <nc r="A1701" t="inlineStr">
      <is>
        <t>269</t>
      </is>
    </nc>
    <odxf/>
    <ndxf/>
  </rcc>
  <rcc rId="5561" sId="1" odxf="1" dxf="1">
    <oc r="A1702" t="inlineStr">
      <is>
        <t>271</t>
      </is>
    </oc>
    <nc r="A1702" t="inlineStr">
      <is>
        <t>270</t>
      </is>
    </nc>
    <odxf/>
    <ndxf/>
  </rcc>
  <rcc rId="5562" sId="1" odxf="1" dxf="1">
    <oc r="A1703" t="inlineStr">
      <is>
        <t>272</t>
      </is>
    </oc>
    <nc r="A1703" t="inlineStr">
      <is>
        <t>271</t>
      </is>
    </nc>
    <odxf/>
    <ndxf/>
  </rcc>
  <rcc rId="5563" sId="1" odxf="1" dxf="1">
    <oc r="A1704" t="inlineStr">
      <is>
        <t>273</t>
      </is>
    </oc>
    <nc r="A1704" t="inlineStr">
      <is>
        <t>272</t>
      </is>
    </nc>
    <odxf/>
    <ndxf/>
  </rcc>
  <rcc rId="5564" sId="1" odxf="1" dxf="1">
    <oc r="A1705" t="inlineStr">
      <is>
        <t>274</t>
      </is>
    </oc>
    <nc r="A1705" t="inlineStr">
      <is>
        <t>273</t>
      </is>
    </nc>
    <odxf/>
    <ndxf/>
  </rcc>
  <rcc rId="5565" sId="1" odxf="1" dxf="1">
    <oc r="A1706" t="inlineStr">
      <is>
        <t>275</t>
      </is>
    </oc>
    <nc r="A1706" t="inlineStr">
      <is>
        <t>274</t>
      </is>
    </nc>
    <odxf/>
    <ndxf/>
  </rcc>
  <rcc rId="5566" sId="1" odxf="1" dxf="1">
    <oc r="A1707" t="inlineStr">
      <is>
        <t>276</t>
      </is>
    </oc>
    <nc r="A1707" t="inlineStr">
      <is>
        <t>275</t>
      </is>
    </nc>
    <odxf/>
    <ndxf/>
  </rcc>
  <rcc rId="5567" sId="1" odxf="1" dxf="1">
    <oc r="A1708" t="inlineStr">
      <is>
        <t>277</t>
      </is>
    </oc>
    <nc r="A1708" t="inlineStr">
      <is>
        <t>276</t>
      </is>
    </nc>
    <odxf/>
    <ndxf/>
  </rcc>
  <rcc rId="5568" sId="1" odxf="1" dxf="1">
    <oc r="A1709" t="inlineStr">
      <is>
        <t>278</t>
      </is>
    </oc>
    <nc r="A1709" t="inlineStr">
      <is>
        <t>277</t>
      </is>
    </nc>
    <odxf/>
    <ndxf/>
  </rcc>
  <rcc rId="5569" sId="1" odxf="1" dxf="1">
    <oc r="A1710" t="inlineStr">
      <is>
        <t>279</t>
      </is>
    </oc>
    <nc r="A1710" t="inlineStr">
      <is>
        <t>278</t>
      </is>
    </nc>
    <odxf/>
    <ndxf/>
  </rcc>
  <rcc rId="5570" sId="1" odxf="1" dxf="1">
    <oc r="A1711" t="inlineStr">
      <is>
        <t>280</t>
      </is>
    </oc>
    <nc r="A1711" t="inlineStr">
      <is>
        <t>279</t>
      </is>
    </nc>
    <odxf/>
    <ndxf/>
  </rcc>
  <rcc rId="5571" sId="1" odxf="1" dxf="1">
    <oc r="A1712" t="inlineStr">
      <is>
        <t>281</t>
      </is>
    </oc>
    <nc r="A1712" t="inlineStr">
      <is>
        <t>280</t>
      </is>
    </nc>
    <odxf/>
    <ndxf/>
  </rcc>
  <rcc rId="5572" sId="1" odxf="1" dxf="1">
    <oc r="A1713" t="inlineStr">
      <is>
        <t>282</t>
      </is>
    </oc>
    <nc r="A1713" t="inlineStr">
      <is>
        <t>281</t>
      </is>
    </nc>
    <odxf/>
    <ndxf/>
  </rcc>
  <rcc rId="5573" sId="1" odxf="1" dxf="1">
    <oc r="A1714" t="inlineStr">
      <is>
        <t>283</t>
      </is>
    </oc>
    <nc r="A1714" t="inlineStr">
      <is>
        <t>282</t>
      </is>
    </nc>
    <odxf/>
    <ndxf/>
  </rcc>
  <rcc rId="5574" sId="1" odxf="1" dxf="1">
    <oc r="A1715" t="inlineStr">
      <is>
        <t>284</t>
      </is>
    </oc>
    <nc r="A1715" t="inlineStr">
      <is>
        <t>283</t>
      </is>
    </nc>
    <odxf/>
    <ndxf/>
  </rcc>
  <rcc rId="5575" sId="1" odxf="1" dxf="1">
    <oc r="A1716" t="inlineStr">
      <is>
        <t>285</t>
      </is>
    </oc>
    <nc r="A1716" t="inlineStr">
      <is>
        <t>284</t>
      </is>
    </nc>
    <odxf/>
    <ndxf/>
  </rcc>
  <rcc rId="5576" sId="1" odxf="1" dxf="1">
    <oc r="A1717" t="inlineStr">
      <is>
        <t>286</t>
      </is>
    </oc>
    <nc r="A1717" t="inlineStr">
      <is>
        <t>285</t>
      </is>
    </nc>
    <odxf/>
    <ndxf/>
  </rcc>
  <rcc rId="5577" sId="1" odxf="1" dxf="1">
    <oc r="A1718" t="inlineStr">
      <is>
        <t>287</t>
      </is>
    </oc>
    <nc r="A1718" t="inlineStr">
      <is>
        <t>286</t>
      </is>
    </nc>
    <odxf/>
    <ndxf/>
  </rcc>
  <rcc rId="5578" sId="1" odxf="1" dxf="1">
    <oc r="A1719" t="inlineStr">
      <is>
        <t>288</t>
      </is>
    </oc>
    <nc r="A1719" t="inlineStr">
      <is>
        <t>287</t>
      </is>
    </nc>
    <odxf/>
    <ndxf/>
  </rcc>
  <rcc rId="5579" sId="1" odxf="1" dxf="1">
    <oc r="A1720" t="inlineStr">
      <is>
        <t>289</t>
      </is>
    </oc>
    <nc r="A1720" t="inlineStr">
      <is>
        <t>288</t>
      </is>
    </nc>
    <odxf/>
    <ndxf/>
  </rcc>
  <rcc rId="5580" sId="1" odxf="1" dxf="1">
    <oc r="A1721" t="inlineStr">
      <is>
        <t>290</t>
      </is>
    </oc>
    <nc r="A1721" t="inlineStr">
      <is>
        <t>289</t>
      </is>
    </nc>
    <odxf/>
    <ndxf/>
  </rcc>
  <rcc rId="5581" sId="1" odxf="1" dxf="1">
    <oc r="A1722" t="inlineStr">
      <is>
        <t>291</t>
      </is>
    </oc>
    <nc r="A1722" t="inlineStr">
      <is>
        <t>290</t>
      </is>
    </nc>
    <odxf/>
    <ndxf/>
  </rcc>
  <rcc rId="5582" sId="1" odxf="1" dxf="1">
    <oc r="A1723" t="inlineStr">
      <is>
        <t>292</t>
      </is>
    </oc>
    <nc r="A1723" t="inlineStr">
      <is>
        <t>291</t>
      </is>
    </nc>
    <odxf/>
    <ndxf/>
  </rcc>
  <rcc rId="5583" sId="1" odxf="1" dxf="1">
    <oc r="A1724" t="inlineStr">
      <is>
        <t>293</t>
      </is>
    </oc>
    <nc r="A1724" t="inlineStr">
      <is>
        <t>292</t>
      </is>
    </nc>
    <odxf/>
    <ndxf/>
  </rcc>
  <rcc rId="5584" sId="1" odxf="1" dxf="1">
    <oc r="A1725" t="inlineStr">
      <is>
        <t>294</t>
      </is>
    </oc>
    <nc r="A1725" t="inlineStr">
      <is>
        <t>293</t>
      </is>
    </nc>
    <odxf/>
    <ndxf/>
  </rcc>
  <rcc rId="5585" sId="1" odxf="1" dxf="1">
    <oc r="A1726" t="inlineStr">
      <is>
        <t>295</t>
      </is>
    </oc>
    <nc r="A1726" t="inlineStr">
      <is>
        <t>294</t>
      </is>
    </nc>
    <odxf/>
    <ndxf/>
  </rcc>
  <rcc rId="5586" sId="1" odxf="1" dxf="1">
    <oc r="A1727" t="inlineStr">
      <is>
        <t>296</t>
      </is>
    </oc>
    <nc r="A1727" t="inlineStr">
      <is>
        <t>295</t>
      </is>
    </nc>
    <odxf/>
    <ndxf/>
  </rcc>
  <rcc rId="5587" sId="1" odxf="1" dxf="1">
    <oc r="A1728" t="inlineStr">
      <is>
        <t>297</t>
      </is>
    </oc>
    <nc r="A1728" t="inlineStr">
      <is>
        <t>296</t>
      </is>
    </nc>
    <odxf/>
    <ndxf/>
  </rcc>
  <rcc rId="5588" sId="1" odxf="1" dxf="1">
    <oc r="A1729" t="inlineStr">
      <is>
        <t>298</t>
      </is>
    </oc>
    <nc r="A1729" t="inlineStr">
      <is>
        <t>297</t>
      </is>
    </nc>
    <odxf/>
    <ndxf/>
  </rcc>
  <rcc rId="5589" sId="1" odxf="1" dxf="1">
    <oc r="A1730" t="inlineStr">
      <is>
        <t>299</t>
      </is>
    </oc>
    <nc r="A1730" t="inlineStr">
      <is>
        <t>298</t>
      </is>
    </nc>
    <odxf/>
    <ndxf/>
  </rcc>
  <rcc rId="5590" sId="1" odxf="1" dxf="1">
    <oc r="A1731" t="inlineStr">
      <is>
        <t>300</t>
      </is>
    </oc>
    <nc r="A1731" t="inlineStr">
      <is>
        <t>299</t>
      </is>
    </nc>
    <odxf/>
    <ndxf/>
  </rcc>
  <rcc rId="5591" sId="1" odxf="1" dxf="1">
    <oc r="A1732" t="inlineStr">
      <is>
        <t>301</t>
      </is>
    </oc>
    <nc r="A1732" t="inlineStr">
      <is>
        <t>300</t>
      </is>
    </nc>
    <odxf/>
    <ndxf/>
  </rcc>
  <rcc rId="5592" sId="1" odxf="1" dxf="1">
    <oc r="A1733" t="inlineStr">
      <is>
        <t>302</t>
      </is>
    </oc>
    <nc r="A1733" t="inlineStr">
      <is>
        <t>301</t>
      </is>
    </nc>
    <odxf/>
    <ndxf/>
  </rcc>
  <rcc rId="5593" sId="1" odxf="1" dxf="1">
    <oc r="A1734" t="inlineStr">
      <is>
        <t>303</t>
      </is>
    </oc>
    <nc r="A1734" t="inlineStr">
      <is>
        <t>302</t>
      </is>
    </nc>
    <odxf/>
    <ndxf/>
  </rcc>
  <rcc rId="5594" sId="1" odxf="1" dxf="1">
    <oc r="A1735" t="inlineStr">
      <is>
        <t>304</t>
      </is>
    </oc>
    <nc r="A1735" t="inlineStr">
      <is>
        <t>303</t>
      </is>
    </nc>
    <odxf/>
    <ndxf/>
  </rcc>
  <rcc rId="5595" sId="1" odxf="1" dxf="1">
    <oc r="A1736" t="inlineStr">
      <is>
        <t>305</t>
      </is>
    </oc>
    <nc r="A1736" t="inlineStr">
      <is>
        <t>304</t>
      </is>
    </nc>
    <odxf/>
    <ndxf/>
  </rcc>
  <rcc rId="5596" sId="1" odxf="1" dxf="1">
    <oc r="A1737" t="inlineStr">
      <is>
        <t>306</t>
      </is>
    </oc>
    <nc r="A1737" t="inlineStr">
      <is>
        <t>305</t>
      </is>
    </nc>
    <odxf/>
    <ndxf/>
  </rcc>
  <rcc rId="5597" sId="1" odxf="1" dxf="1">
    <oc r="A1738" t="inlineStr">
      <is>
        <t>307</t>
      </is>
    </oc>
    <nc r="A1738" t="inlineStr">
      <is>
        <t>306</t>
      </is>
    </nc>
    <odxf/>
    <ndxf/>
  </rcc>
  <rcc rId="5598" sId="1" odxf="1" dxf="1">
    <oc r="A1739" t="inlineStr">
      <is>
        <t>308</t>
      </is>
    </oc>
    <nc r="A1739" t="inlineStr">
      <is>
        <t>307</t>
      </is>
    </nc>
    <odxf/>
    <ndxf/>
  </rcc>
  <rcc rId="5599" sId="1" odxf="1" dxf="1">
    <oc r="A1740" t="inlineStr">
      <is>
        <t>309</t>
      </is>
    </oc>
    <nc r="A1740" t="inlineStr">
      <is>
        <t>308</t>
      </is>
    </nc>
    <odxf/>
    <ndxf/>
  </rcc>
  <rcc rId="5600" sId="1" odxf="1" dxf="1">
    <oc r="A1741" t="inlineStr">
      <is>
        <t>310</t>
      </is>
    </oc>
    <nc r="A1741" t="inlineStr">
      <is>
        <t>309</t>
      </is>
    </nc>
    <odxf/>
    <ndxf/>
  </rcc>
  <rcc rId="5601" sId="1" odxf="1" dxf="1">
    <oc r="A1742" t="inlineStr">
      <is>
        <t>311</t>
      </is>
    </oc>
    <nc r="A1742" t="inlineStr">
      <is>
        <t>310</t>
      </is>
    </nc>
    <odxf/>
    <ndxf/>
  </rcc>
  <rcc rId="5602" sId="1" odxf="1" dxf="1">
    <oc r="A1743" t="inlineStr">
      <is>
        <t>312</t>
      </is>
    </oc>
    <nc r="A1743" t="inlineStr">
      <is>
        <t>311</t>
      </is>
    </nc>
    <odxf/>
    <ndxf/>
  </rcc>
  <rcc rId="5603" sId="1" odxf="1" dxf="1">
    <oc r="A1744" t="inlineStr">
      <is>
        <t>313</t>
      </is>
    </oc>
    <nc r="A1744" t="inlineStr">
      <is>
        <t>312</t>
      </is>
    </nc>
    <odxf/>
    <ndxf/>
  </rcc>
  <rcc rId="5604" sId="1" odxf="1" dxf="1">
    <oc r="A1745" t="inlineStr">
      <is>
        <t>314</t>
      </is>
    </oc>
    <nc r="A1745" t="inlineStr">
      <is>
        <t>313</t>
      </is>
    </nc>
    <odxf/>
    <ndxf/>
  </rcc>
  <rcc rId="5605" sId="1" odxf="1" dxf="1">
    <oc r="A1746" t="inlineStr">
      <is>
        <t>315</t>
      </is>
    </oc>
    <nc r="A1746" t="inlineStr">
      <is>
        <t>314</t>
      </is>
    </nc>
    <odxf/>
    <ndxf/>
  </rcc>
  <rcc rId="5606" sId="1" odxf="1" dxf="1">
    <oc r="A1747" t="inlineStr">
      <is>
        <t>316</t>
      </is>
    </oc>
    <nc r="A1747" t="inlineStr">
      <is>
        <t>315</t>
      </is>
    </nc>
    <odxf/>
    <ndxf/>
  </rcc>
  <rcc rId="5607" sId="1" odxf="1" dxf="1">
    <oc r="A1748" t="inlineStr">
      <is>
        <t>317</t>
      </is>
    </oc>
    <nc r="A1748" t="inlineStr">
      <is>
        <t>316</t>
      </is>
    </nc>
    <odxf/>
    <ndxf/>
  </rcc>
  <rcc rId="5608" sId="1" odxf="1" dxf="1">
    <oc r="A1749" t="inlineStr">
      <is>
        <t>318</t>
      </is>
    </oc>
    <nc r="A1749" t="inlineStr">
      <is>
        <t>317</t>
      </is>
    </nc>
    <odxf/>
    <ndxf/>
  </rcc>
  <rcc rId="5609" sId="1" odxf="1" dxf="1">
    <oc r="A1750" t="inlineStr">
      <is>
        <t>319</t>
      </is>
    </oc>
    <nc r="A1750" t="inlineStr">
      <is>
        <t>318</t>
      </is>
    </nc>
    <odxf/>
    <ndxf/>
  </rcc>
  <rcc rId="5610" sId="1" odxf="1" dxf="1">
    <oc r="A1751" t="inlineStr">
      <is>
        <t>320</t>
      </is>
    </oc>
    <nc r="A1751" t="inlineStr">
      <is>
        <t>319</t>
      </is>
    </nc>
    <odxf/>
    <ndxf/>
  </rcc>
  <rcc rId="5611" sId="1" odxf="1" dxf="1">
    <oc r="A1752" t="inlineStr">
      <is>
        <t>321</t>
      </is>
    </oc>
    <nc r="A1752" t="inlineStr">
      <is>
        <t>320</t>
      </is>
    </nc>
    <odxf/>
    <ndxf/>
  </rcc>
  <rcc rId="5612" sId="1" odxf="1" dxf="1">
    <oc r="A1753" t="inlineStr">
      <is>
        <t>322</t>
      </is>
    </oc>
    <nc r="A1753" t="inlineStr">
      <is>
        <t>321</t>
      </is>
    </nc>
    <odxf/>
    <ndxf/>
  </rcc>
  <rcc rId="5613" sId="1" odxf="1" dxf="1">
    <oc r="A1754" t="inlineStr">
      <is>
        <t>323</t>
      </is>
    </oc>
    <nc r="A1754" t="inlineStr">
      <is>
        <t>322</t>
      </is>
    </nc>
    <odxf/>
    <ndxf/>
  </rcc>
  <rcc rId="5614" sId="1" odxf="1" dxf="1">
    <oc r="A1755" t="inlineStr">
      <is>
        <t>324</t>
      </is>
    </oc>
    <nc r="A1755" t="inlineStr">
      <is>
        <t>323</t>
      </is>
    </nc>
    <odxf/>
    <ndxf/>
  </rcc>
  <rcc rId="5615" sId="1" odxf="1" dxf="1">
    <oc r="A1756" t="inlineStr">
      <is>
        <t>325</t>
      </is>
    </oc>
    <nc r="A1756" t="inlineStr">
      <is>
        <t>324</t>
      </is>
    </nc>
    <odxf/>
    <ndxf/>
  </rcc>
  <rcc rId="5616" sId="1" odxf="1" dxf="1">
    <oc r="A1757" t="inlineStr">
      <is>
        <t>326</t>
      </is>
    </oc>
    <nc r="A1757" t="inlineStr">
      <is>
        <t>325</t>
      </is>
    </nc>
    <odxf/>
    <ndxf/>
  </rcc>
  <rcc rId="5617" sId="1" odxf="1" dxf="1">
    <oc r="A1758" t="inlineStr">
      <is>
        <t>327</t>
      </is>
    </oc>
    <nc r="A1758" t="inlineStr">
      <is>
        <t>326</t>
      </is>
    </nc>
    <odxf/>
    <ndxf/>
  </rcc>
  <rcc rId="5618" sId="1" odxf="1" dxf="1">
    <oc r="A1759" t="inlineStr">
      <is>
        <t>328</t>
      </is>
    </oc>
    <nc r="A1759" t="inlineStr">
      <is>
        <t>327</t>
      </is>
    </nc>
    <odxf/>
    <ndxf/>
  </rcc>
  <rcc rId="5619" sId="1" odxf="1" dxf="1">
    <oc r="A1760" t="inlineStr">
      <is>
        <t>329</t>
      </is>
    </oc>
    <nc r="A1760" t="inlineStr">
      <is>
        <t>328</t>
      </is>
    </nc>
    <odxf/>
    <ndxf/>
  </rcc>
  <rcc rId="5620" sId="1" odxf="1" dxf="1">
    <oc r="A1761" t="inlineStr">
      <is>
        <t>330</t>
      </is>
    </oc>
    <nc r="A1761" t="inlineStr">
      <is>
        <t>329</t>
      </is>
    </nc>
    <odxf/>
    <ndxf/>
  </rcc>
  <rcc rId="5621" sId="1" odxf="1" dxf="1">
    <oc r="A1762" t="inlineStr">
      <is>
        <t>331</t>
      </is>
    </oc>
    <nc r="A1762" t="inlineStr">
      <is>
        <t>330</t>
      </is>
    </nc>
    <odxf/>
    <ndxf/>
  </rcc>
  <rcc rId="5622" sId="1" odxf="1" dxf="1">
    <oc r="A1763" t="inlineStr">
      <is>
        <t>332</t>
      </is>
    </oc>
    <nc r="A1763" t="inlineStr">
      <is>
        <t>331</t>
      </is>
    </nc>
    <odxf/>
    <ndxf/>
  </rcc>
  <rcc rId="5623" sId="1" odxf="1" dxf="1">
    <oc r="A1764" t="inlineStr">
      <is>
        <t>333</t>
      </is>
    </oc>
    <nc r="A1764" t="inlineStr">
      <is>
        <t>332</t>
      </is>
    </nc>
    <odxf/>
    <ndxf/>
  </rcc>
  <rcc rId="5624" sId="1" odxf="1" dxf="1">
    <oc r="A1765" t="inlineStr">
      <is>
        <t>334</t>
      </is>
    </oc>
    <nc r="A1765" t="inlineStr">
      <is>
        <t>333</t>
      </is>
    </nc>
    <odxf/>
    <ndxf/>
  </rcc>
  <rcc rId="5625" sId="1" odxf="1" dxf="1">
    <oc r="A1766" t="inlineStr">
      <is>
        <t>335</t>
      </is>
    </oc>
    <nc r="A1766" t="inlineStr">
      <is>
        <t>334</t>
      </is>
    </nc>
    <odxf/>
    <ndxf/>
  </rcc>
  <rcc rId="5626" sId="1" odxf="1" dxf="1">
    <oc r="A1767" t="inlineStr">
      <is>
        <t>336</t>
      </is>
    </oc>
    <nc r="A1767" t="inlineStr">
      <is>
        <t>335</t>
      </is>
    </nc>
    <odxf/>
    <ndxf/>
  </rcc>
  <rcc rId="5627" sId="1" odxf="1" dxf="1">
    <oc r="A1768" t="inlineStr">
      <is>
        <t>337</t>
      </is>
    </oc>
    <nc r="A1768" t="inlineStr">
      <is>
        <t>336</t>
      </is>
    </nc>
    <odxf/>
    <ndxf/>
  </rcc>
  <rcc rId="5628" sId="1" odxf="1" dxf="1">
    <oc r="A1769" t="inlineStr">
      <is>
        <t>338</t>
      </is>
    </oc>
    <nc r="A1769" t="inlineStr">
      <is>
        <t>337</t>
      </is>
    </nc>
    <odxf/>
    <ndxf/>
  </rcc>
  <rcc rId="5629" sId="1" odxf="1" dxf="1">
    <oc r="A1770" t="inlineStr">
      <is>
        <t>339</t>
      </is>
    </oc>
    <nc r="A1770" t="inlineStr">
      <is>
        <t>338</t>
      </is>
    </nc>
    <odxf/>
    <ndxf/>
  </rcc>
  <rcc rId="5630" sId="1" odxf="1" dxf="1">
    <oc r="A1771" t="inlineStr">
      <is>
        <t>340</t>
      </is>
    </oc>
    <nc r="A1771" t="inlineStr">
      <is>
        <t>339</t>
      </is>
    </nc>
    <odxf/>
    <ndxf/>
  </rcc>
  <rcc rId="5631" sId="1" odxf="1" dxf="1">
    <oc r="A1772" t="inlineStr">
      <is>
        <t>341</t>
      </is>
    </oc>
    <nc r="A1772" t="inlineStr">
      <is>
        <t>340</t>
      </is>
    </nc>
    <odxf/>
    <ndxf/>
  </rcc>
  <rcc rId="5632" sId="1" odxf="1" dxf="1">
    <oc r="A1773" t="inlineStr">
      <is>
        <t>342</t>
      </is>
    </oc>
    <nc r="A1773" t="inlineStr">
      <is>
        <t>341</t>
      </is>
    </nc>
    <odxf/>
    <ndxf/>
  </rcc>
  <rcc rId="5633" sId="1" odxf="1" dxf="1">
    <oc r="A1774" t="inlineStr">
      <is>
        <t>343</t>
      </is>
    </oc>
    <nc r="A1774" t="inlineStr">
      <is>
        <t>342</t>
      </is>
    </nc>
    <odxf/>
    <ndxf/>
  </rcc>
  <rcc rId="5634" sId="1" odxf="1" dxf="1">
    <oc r="A1775" t="inlineStr">
      <is>
        <t>344</t>
      </is>
    </oc>
    <nc r="A1775" t="inlineStr">
      <is>
        <t>343</t>
      </is>
    </nc>
    <odxf/>
    <ndxf/>
  </rcc>
  <rcc rId="5635" sId="1" odxf="1" dxf="1">
    <oc r="A1776" t="inlineStr">
      <is>
        <t>345</t>
      </is>
    </oc>
    <nc r="A1776" t="inlineStr">
      <is>
        <t>344</t>
      </is>
    </nc>
    <odxf/>
    <ndxf/>
  </rcc>
  <rcc rId="5636" sId="1" odxf="1" dxf="1">
    <oc r="A1777" t="inlineStr">
      <is>
        <t>346</t>
      </is>
    </oc>
    <nc r="A1777" t="inlineStr">
      <is>
        <t>345</t>
      </is>
    </nc>
    <odxf/>
    <ndxf/>
  </rcc>
  <rcc rId="5637" sId="1" odxf="1" dxf="1">
    <oc r="A1778" t="inlineStr">
      <is>
        <t>347</t>
      </is>
    </oc>
    <nc r="A1778" t="inlineStr">
      <is>
        <t>346</t>
      </is>
    </nc>
    <odxf/>
    <ndxf/>
  </rcc>
  <rcc rId="5638" sId="1" odxf="1" dxf="1">
    <oc r="A1779" t="inlineStr">
      <is>
        <t>348</t>
      </is>
    </oc>
    <nc r="A1779" t="inlineStr">
      <is>
        <t>347</t>
      </is>
    </nc>
    <odxf/>
    <ndxf/>
  </rcc>
  <rcc rId="5639" sId="1" odxf="1" dxf="1">
    <oc r="A1780" t="inlineStr">
      <is>
        <t>349</t>
      </is>
    </oc>
    <nc r="A1780" t="inlineStr">
      <is>
        <t>348</t>
      </is>
    </nc>
    <odxf/>
    <ndxf/>
  </rcc>
  <rcc rId="5640" sId="1" odxf="1" dxf="1">
    <oc r="A1781" t="inlineStr">
      <is>
        <t>350</t>
      </is>
    </oc>
    <nc r="A1781" t="inlineStr">
      <is>
        <t>349</t>
      </is>
    </nc>
    <odxf/>
    <ndxf/>
  </rcc>
  <rcc rId="5641" sId="1" odxf="1" dxf="1">
    <oc r="A1782" t="inlineStr">
      <is>
        <t>351</t>
      </is>
    </oc>
    <nc r="A1782" t="inlineStr">
      <is>
        <t>350</t>
      </is>
    </nc>
    <odxf/>
    <ndxf/>
  </rcc>
  <rcc rId="5642" sId="1" odxf="1" dxf="1">
    <oc r="A1783" t="inlineStr">
      <is>
        <t>352</t>
      </is>
    </oc>
    <nc r="A1783" t="inlineStr">
      <is>
        <t>351</t>
      </is>
    </nc>
    <odxf/>
    <ndxf/>
  </rcc>
  <rcc rId="5643" sId="1" odxf="1" dxf="1">
    <oc r="A1784" t="inlineStr">
      <is>
        <t>353</t>
      </is>
    </oc>
    <nc r="A1784" t="inlineStr">
      <is>
        <t>352</t>
      </is>
    </nc>
    <odxf/>
    <ndxf/>
  </rcc>
  <rcc rId="5644" sId="1" odxf="1" dxf="1">
    <oc r="A1785" t="inlineStr">
      <is>
        <t>354</t>
      </is>
    </oc>
    <nc r="A1785" t="inlineStr">
      <is>
        <t>353</t>
      </is>
    </nc>
    <odxf/>
    <ndxf/>
  </rcc>
  <rcc rId="5645" sId="1" odxf="1" dxf="1">
    <oc r="A1786" t="inlineStr">
      <is>
        <t>355</t>
      </is>
    </oc>
    <nc r="A1786" t="inlineStr">
      <is>
        <t>354</t>
      </is>
    </nc>
    <odxf/>
    <ndxf/>
  </rcc>
  <rcc rId="5646" sId="1" odxf="1" dxf="1">
    <oc r="A1787" t="inlineStr">
      <is>
        <t>356</t>
      </is>
    </oc>
    <nc r="A1787" t="inlineStr">
      <is>
        <t>355</t>
      </is>
    </nc>
    <odxf/>
    <ndxf/>
  </rcc>
  <rcc rId="5647" sId="1" odxf="1" dxf="1">
    <oc r="A1788" t="inlineStr">
      <is>
        <t>357</t>
      </is>
    </oc>
    <nc r="A1788" t="inlineStr">
      <is>
        <t>356</t>
      </is>
    </nc>
    <odxf/>
    <ndxf/>
  </rcc>
  <rcc rId="5648" sId="1" odxf="1" dxf="1">
    <oc r="A1789" t="inlineStr">
      <is>
        <t>358</t>
      </is>
    </oc>
    <nc r="A1789" t="inlineStr">
      <is>
        <t>357</t>
      </is>
    </nc>
    <odxf/>
    <ndxf/>
  </rcc>
  <rcc rId="5649" sId="1" odxf="1" dxf="1">
    <oc r="A1790" t="inlineStr">
      <is>
        <t>359</t>
      </is>
    </oc>
    <nc r="A1790" t="inlineStr">
      <is>
        <t>358</t>
      </is>
    </nc>
    <odxf/>
    <ndxf/>
  </rcc>
  <rcc rId="5650" sId="1" odxf="1" dxf="1">
    <oc r="A1791" t="inlineStr">
      <is>
        <t>360</t>
      </is>
    </oc>
    <nc r="A1791" t="inlineStr">
      <is>
        <t>359</t>
      </is>
    </nc>
    <odxf/>
    <ndxf/>
  </rcc>
  <rcc rId="5651" sId="1" odxf="1" dxf="1">
    <oc r="A1792" t="inlineStr">
      <is>
        <t>361</t>
      </is>
    </oc>
    <nc r="A1792" t="inlineStr">
      <is>
        <t>360</t>
      </is>
    </nc>
    <odxf/>
    <ndxf/>
  </rcc>
  <rcc rId="5652" sId="1" odxf="1" dxf="1">
    <oc r="A1793" t="inlineStr">
      <is>
        <t>362</t>
      </is>
    </oc>
    <nc r="A1793" t="inlineStr">
      <is>
        <t>361</t>
      </is>
    </nc>
    <odxf/>
    <ndxf/>
  </rcc>
  <rcc rId="5653" sId="1" odxf="1" dxf="1">
    <oc r="A1794" t="inlineStr">
      <is>
        <t>363</t>
      </is>
    </oc>
    <nc r="A1794" t="inlineStr">
      <is>
        <t>362</t>
      </is>
    </nc>
    <odxf/>
    <ndxf/>
  </rcc>
  <rcc rId="5654" sId="1" odxf="1" dxf="1">
    <oc r="A1795" t="inlineStr">
      <is>
        <t>364</t>
      </is>
    </oc>
    <nc r="A1795" t="inlineStr">
      <is>
        <t>363</t>
      </is>
    </nc>
    <odxf/>
    <ndxf/>
  </rcc>
  <rcc rId="5655" sId="1" odxf="1" dxf="1">
    <oc r="A1796" t="inlineStr">
      <is>
        <t>365</t>
      </is>
    </oc>
    <nc r="A1796" t="inlineStr">
      <is>
        <t>364</t>
      </is>
    </nc>
    <odxf/>
    <ndxf/>
  </rcc>
  <rcc rId="5656" sId="1" odxf="1" dxf="1">
    <oc r="A1797" t="inlineStr">
      <is>
        <t>366</t>
      </is>
    </oc>
    <nc r="A1797" t="inlineStr">
      <is>
        <t>365</t>
      </is>
    </nc>
    <odxf/>
    <ndxf/>
  </rcc>
  <rcc rId="5657" sId="1" odxf="1" dxf="1">
    <oc r="A1798" t="inlineStr">
      <is>
        <t>367</t>
      </is>
    </oc>
    <nc r="A1798" t="inlineStr">
      <is>
        <t>366</t>
      </is>
    </nc>
    <odxf/>
    <ndxf/>
  </rcc>
  <rcc rId="5658" sId="1" odxf="1" dxf="1">
    <oc r="A1799" t="inlineStr">
      <is>
        <t>368</t>
      </is>
    </oc>
    <nc r="A1799" t="inlineStr">
      <is>
        <t>367</t>
      </is>
    </nc>
    <odxf/>
    <ndxf/>
  </rcc>
  <rcc rId="5659" sId="1" odxf="1" dxf="1">
    <oc r="A1800" t="inlineStr">
      <is>
        <t>369</t>
      </is>
    </oc>
    <nc r="A1800" t="inlineStr">
      <is>
        <t>368</t>
      </is>
    </nc>
    <odxf/>
    <ndxf/>
  </rcc>
  <rcc rId="5660" sId="1" odxf="1" dxf="1">
    <oc r="A1801" t="inlineStr">
      <is>
        <t>370</t>
      </is>
    </oc>
    <nc r="A1801" t="inlineStr">
      <is>
        <t>369</t>
      </is>
    </nc>
    <odxf/>
    <ndxf/>
  </rcc>
  <rcc rId="5661" sId="1" odxf="1" dxf="1">
    <oc r="A1802" t="inlineStr">
      <is>
        <t>371</t>
      </is>
    </oc>
    <nc r="A1802" t="inlineStr">
      <is>
        <t>370</t>
      </is>
    </nc>
    <odxf/>
    <ndxf/>
  </rcc>
  <rcc rId="5662" sId="1" odxf="1" dxf="1">
    <oc r="A1803" t="inlineStr">
      <is>
        <t>372</t>
      </is>
    </oc>
    <nc r="A1803" t="inlineStr">
      <is>
        <t>371</t>
      </is>
    </nc>
    <odxf/>
    <ndxf/>
  </rcc>
  <rcc rId="5663" sId="1" odxf="1" dxf="1">
    <oc r="A1804" t="inlineStr">
      <is>
        <t>373</t>
      </is>
    </oc>
    <nc r="A1804" t="inlineStr">
      <is>
        <t>372</t>
      </is>
    </nc>
    <odxf/>
    <ndxf/>
  </rcc>
  <rcc rId="5664" sId="1" odxf="1" dxf="1">
    <oc r="A1805" t="inlineStr">
      <is>
        <t>374</t>
      </is>
    </oc>
    <nc r="A1805" t="inlineStr">
      <is>
        <t>373</t>
      </is>
    </nc>
    <odxf/>
    <ndxf/>
  </rcc>
  <rcc rId="5665" sId="1" odxf="1" dxf="1">
    <oc r="A1806" t="inlineStr">
      <is>
        <t>375</t>
      </is>
    </oc>
    <nc r="A1806" t="inlineStr">
      <is>
        <t>374</t>
      </is>
    </nc>
    <odxf/>
    <ndxf/>
  </rcc>
  <rcc rId="5666" sId="1" odxf="1" dxf="1">
    <oc r="A1807" t="inlineStr">
      <is>
        <t>376</t>
      </is>
    </oc>
    <nc r="A1807" t="inlineStr">
      <is>
        <t>375</t>
      </is>
    </nc>
    <odxf/>
    <ndxf/>
  </rcc>
  <rcc rId="5667" sId="1" odxf="1" dxf="1">
    <oc r="A1808" t="inlineStr">
      <is>
        <t>377</t>
      </is>
    </oc>
    <nc r="A1808" t="inlineStr">
      <is>
        <t>376</t>
      </is>
    </nc>
    <odxf/>
    <ndxf/>
  </rcc>
  <rcc rId="5668" sId="1" odxf="1" dxf="1">
    <oc r="A1809" t="inlineStr">
      <is>
        <t>378</t>
      </is>
    </oc>
    <nc r="A1809" t="inlineStr">
      <is>
        <t>377</t>
      </is>
    </nc>
    <odxf/>
    <ndxf/>
  </rcc>
  <rcc rId="5669" sId="1">
    <oc r="A1812" t="inlineStr">
      <is>
        <t>379</t>
      </is>
    </oc>
    <nc r="A1812" t="inlineStr">
      <is>
        <t>378</t>
      </is>
    </nc>
  </rcc>
  <rcc rId="5670" sId="1" odxf="1" dxf="1">
    <oc r="A1813" t="inlineStr">
      <is>
        <t>380</t>
      </is>
    </oc>
    <nc r="A1813" t="inlineStr">
      <is>
        <t>379</t>
      </is>
    </nc>
    <odxf/>
    <ndxf/>
  </rcc>
  <rcc rId="5671" sId="1" odxf="1" dxf="1">
    <oc r="A1814" t="inlineStr">
      <is>
        <t>381</t>
      </is>
    </oc>
    <nc r="A1814" t="inlineStr">
      <is>
        <t>380</t>
      </is>
    </nc>
    <odxf/>
    <ndxf/>
  </rcc>
  <rcc rId="5672" sId="1" odxf="1" dxf="1">
    <oc r="A1815" t="inlineStr">
      <is>
        <t>382</t>
      </is>
    </oc>
    <nc r="A1815" t="inlineStr">
      <is>
        <t>381</t>
      </is>
    </nc>
    <odxf/>
    <ndxf/>
  </rcc>
  <rcc rId="5673" sId="1" odxf="1" dxf="1">
    <oc r="A1816" t="inlineStr">
      <is>
        <t>383</t>
      </is>
    </oc>
    <nc r="A1816" t="inlineStr">
      <is>
        <t>382</t>
      </is>
    </nc>
    <odxf/>
    <ndxf/>
  </rcc>
  <rcc rId="5674" sId="1" odxf="1" dxf="1">
    <oc r="A1817" t="inlineStr">
      <is>
        <t>384</t>
      </is>
    </oc>
    <nc r="A1817" t="inlineStr">
      <is>
        <t>383</t>
      </is>
    </nc>
    <odxf/>
    <ndxf/>
  </rcc>
  <rcc rId="5675" sId="1" odxf="1" dxf="1">
    <oc r="A1818" t="inlineStr">
      <is>
        <t>385</t>
      </is>
    </oc>
    <nc r="A1818" t="inlineStr">
      <is>
        <t>384</t>
      </is>
    </nc>
    <odxf/>
    <ndxf/>
  </rcc>
  <rcc rId="5676" sId="1" odxf="1" dxf="1">
    <oc r="A1819" t="inlineStr">
      <is>
        <t>386</t>
      </is>
    </oc>
    <nc r="A1819" t="inlineStr">
      <is>
        <t>385</t>
      </is>
    </nc>
    <odxf/>
    <ndxf/>
  </rcc>
  <rcc rId="5677" sId="1" odxf="1" dxf="1">
    <oc r="A1820" t="inlineStr">
      <is>
        <t>387</t>
      </is>
    </oc>
    <nc r="A1820" t="inlineStr">
      <is>
        <t>386</t>
      </is>
    </nc>
    <odxf/>
    <ndxf/>
  </rcc>
  <rcc rId="5678" sId="1" odxf="1" dxf="1">
    <oc r="A1821" t="inlineStr">
      <is>
        <t>388</t>
      </is>
    </oc>
    <nc r="A1821" t="inlineStr">
      <is>
        <t>387</t>
      </is>
    </nc>
    <odxf/>
    <ndxf/>
  </rcc>
  <rcc rId="5679" sId="1" odxf="1" dxf="1">
    <oc r="A1822" t="inlineStr">
      <is>
        <t>389</t>
      </is>
    </oc>
    <nc r="A1822" t="inlineStr">
      <is>
        <t>388</t>
      </is>
    </nc>
    <odxf/>
    <ndxf/>
  </rcc>
  <rcc rId="5680" sId="1" odxf="1" dxf="1">
    <oc r="A1823" t="inlineStr">
      <is>
        <t>390</t>
      </is>
    </oc>
    <nc r="A1823" t="inlineStr">
      <is>
        <t>389</t>
      </is>
    </nc>
    <odxf/>
    <ndxf/>
  </rcc>
  <rcc rId="5681" sId="1" odxf="1" dxf="1">
    <oc r="A1824" t="inlineStr">
      <is>
        <t>391</t>
      </is>
    </oc>
    <nc r="A1824" t="inlineStr">
      <is>
        <t>390</t>
      </is>
    </nc>
    <odxf/>
    <ndxf/>
  </rcc>
  <rcc rId="5682" sId="1" odxf="1" dxf="1">
    <oc r="A1825" t="inlineStr">
      <is>
        <t>392</t>
      </is>
    </oc>
    <nc r="A1825" t="inlineStr">
      <is>
        <t>391</t>
      </is>
    </nc>
    <odxf/>
    <ndxf/>
  </rcc>
  <rcc rId="5683" sId="1" odxf="1" dxf="1">
    <oc r="A1826" t="inlineStr">
      <is>
        <t>393</t>
      </is>
    </oc>
    <nc r="A1826" t="inlineStr">
      <is>
        <t>392</t>
      </is>
    </nc>
    <odxf/>
    <ndxf/>
  </rcc>
  <rcc rId="5684" sId="1" odxf="1" dxf="1">
    <oc r="A1827" t="inlineStr">
      <is>
        <t>394</t>
      </is>
    </oc>
    <nc r="A1827" t="inlineStr">
      <is>
        <t>393</t>
      </is>
    </nc>
    <odxf/>
    <ndxf/>
  </rcc>
  <rcc rId="5685" sId="1" odxf="1" dxf="1">
    <oc r="A1828" t="inlineStr">
      <is>
        <t>395</t>
      </is>
    </oc>
    <nc r="A1828" t="inlineStr">
      <is>
        <t>394</t>
      </is>
    </nc>
    <odxf/>
    <ndxf/>
  </rcc>
  <rcc rId="5686" sId="1" odxf="1" dxf="1">
    <oc r="A1829" t="inlineStr">
      <is>
        <t>396</t>
      </is>
    </oc>
    <nc r="A1829" t="inlineStr">
      <is>
        <t>395</t>
      </is>
    </nc>
    <odxf/>
    <ndxf/>
  </rcc>
  <rcc rId="5687" sId="1" odxf="1" dxf="1">
    <oc r="A1830" t="inlineStr">
      <is>
        <t>397</t>
      </is>
    </oc>
    <nc r="A1830" t="inlineStr">
      <is>
        <t>396</t>
      </is>
    </nc>
    <odxf/>
    <ndxf/>
  </rcc>
  <rcc rId="5688" sId="1" odxf="1" dxf="1">
    <oc r="A1831" t="inlineStr">
      <is>
        <t>398</t>
      </is>
    </oc>
    <nc r="A1831" t="inlineStr">
      <is>
        <t>397</t>
      </is>
    </nc>
    <odxf/>
    <ndxf/>
  </rcc>
  <rcc rId="5689" sId="1" odxf="1" dxf="1">
    <oc r="A1832" t="inlineStr">
      <is>
        <t>399</t>
      </is>
    </oc>
    <nc r="A1832" t="inlineStr">
      <is>
        <t>398</t>
      </is>
    </nc>
    <odxf/>
    <ndxf/>
  </rcc>
  <rcc rId="5690" sId="1" odxf="1" dxf="1">
    <oc r="A1833" t="inlineStr">
      <is>
        <t>400</t>
      </is>
    </oc>
    <nc r="A1833" t="inlineStr">
      <is>
        <t>399</t>
      </is>
    </nc>
    <odxf/>
    <ndxf/>
  </rcc>
  <rcc rId="5691" sId="1" odxf="1" dxf="1">
    <oc r="A1834" t="inlineStr">
      <is>
        <t>401</t>
      </is>
    </oc>
    <nc r="A1834" t="inlineStr">
      <is>
        <t>400</t>
      </is>
    </nc>
    <odxf/>
    <ndxf/>
  </rcc>
  <rcc rId="5692" sId="1" odxf="1" dxf="1">
    <oc r="A1835" t="inlineStr">
      <is>
        <t>402</t>
      </is>
    </oc>
    <nc r="A1835" t="inlineStr">
      <is>
        <t>401</t>
      </is>
    </nc>
    <odxf/>
    <ndxf/>
  </rcc>
  <rcc rId="5693" sId="1" odxf="1" dxf="1">
    <oc r="A1836" t="inlineStr">
      <is>
        <t>403</t>
      </is>
    </oc>
    <nc r="A1836" t="inlineStr">
      <is>
        <t>402</t>
      </is>
    </nc>
    <odxf/>
    <ndxf/>
  </rcc>
  <rcc rId="5694" sId="1" odxf="1" dxf="1">
    <oc r="A1837" t="inlineStr">
      <is>
        <t>404</t>
      </is>
    </oc>
    <nc r="A1837" t="inlineStr">
      <is>
        <t>403</t>
      </is>
    </nc>
    <odxf/>
    <ndxf/>
  </rcc>
  <rcc rId="5695" sId="1" odxf="1" dxf="1">
    <oc r="A1838" t="inlineStr">
      <is>
        <t>405</t>
      </is>
    </oc>
    <nc r="A1838" t="inlineStr">
      <is>
        <t>404</t>
      </is>
    </nc>
    <odxf/>
    <ndxf/>
  </rcc>
  <rcc rId="5696" sId="1" odxf="1" dxf="1">
    <oc r="A1839" t="inlineStr">
      <is>
        <t>406</t>
      </is>
    </oc>
    <nc r="A1839" t="inlineStr">
      <is>
        <t>405</t>
      </is>
    </nc>
    <odxf/>
    <ndxf/>
  </rcc>
  <rcc rId="5697" sId="1" odxf="1" dxf="1">
    <oc r="A1840" t="inlineStr">
      <is>
        <t>407</t>
      </is>
    </oc>
    <nc r="A1840" t="inlineStr">
      <is>
        <t>406</t>
      </is>
    </nc>
    <odxf/>
    <ndxf/>
  </rcc>
  <rcc rId="5698" sId="1" odxf="1" dxf="1">
    <oc r="A1841" t="inlineStr">
      <is>
        <t>408</t>
      </is>
    </oc>
    <nc r="A1841" t="inlineStr">
      <is>
        <t>407</t>
      </is>
    </nc>
    <odxf/>
    <ndxf/>
  </rcc>
  <rcc rId="5699" sId="1" odxf="1" dxf="1">
    <oc r="A1842" t="inlineStr">
      <is>
        <t>409</t>
      </is>
    </oc>
    <nc r="A1842" t="inlineStr">
      <is>
        <t>408</t>
      </is>
    </nc>
    <odxf/>
    <ndxf/>
  </rcc>
  <rcc rId="5700" sId="1" odxf="1" dxf="1">
    <oc r="A1843" t="inlineStr">
      <is>
        <t>410</t>
      </is>
    </oc>
    <nc r="A1843" t="inlineStr">
      <is>
        <t>409</t>
      </is>
    </nc>
    <odxf/>
    <ndxf/>
  </rcc>
  <rcc rId="5701" sId="1" odxf="1" dxf="1">
    <oc r="A1844" t="inlineStr">
      <is>
        <t>411</t>
      </is>
    </oc>
    <nc r="A1844" t="inlineStr">
      <is>
        <t>410</t>
      </is>
    </nc>
    <odxf/>
    <ndxf/>
  </rcc>
  <rcc rId="5702" sId="1" odxf="1" dxf="1">
    <oc r="A1845" t="inlineStr">
      <is>
        <t>412</t>
      </is>
    </oc>
    <nc r="A1845" t="inlineStr">
      <is>
        <t>411</t>
      </is>
    </nc>
    <odxf/>
    <ndxf/>
  </rcc>
  <rcc rId="5703" sId="1" odxf="1" dxf="1">
    <oc r="A1846" t="inlineStr">
      <is>
        <t>413</t>
      </is>
    </oc>
    <nc r="A1846" t="inlineStr">
      <is>
        <t>412</t>
      </is>
    </nc>
    <odxf/>
    <ndxf/>
  </rcc>
  <rcc rId="5704" sId="1" odxf="1" dxf="1">
    <oc r="A1847" t="inlineStr">
      <is>
        <t>414</t>
      </is>
    </oc>
    <nc r="A1847" t="inlineStr">
      <is>
        <t>413</t>
      </is>
    </nc>
    <odxf/>
    <ndxf/>
  </rcc>
  <rcc rId="5705" sId="1" odxf="1" dxf="1">
    <oc r="A1848" t="inlineStr">
      <is>
        <t>415</t>
      </is>
    </oc>
    <nc r="A1848" t="inlineStr">
      <is>
        <t>414</t>
      </is>
    </nc>
    <odxf/>
    <ndxf/>
  </rcc>
  <rcc rId="5706" sId="1" odxf="1" dxf="1">
    <oc r="A1849" t="inlineStr">
      <is>
        <t>416</t>
      </is>
    </oc>
    <nc r="A1849" t="inlineStr">
      <is>
        <t>415</t>
      </is>
    </nc>
    <odxf/>
    <ndxf/>
  </rcc>
  <rcc rId="5707" sId="1" odxf="1" dxf="1">
    <oc r="A1850" t="inlineStr">
      <is>
        <t>417</t>
      </is>
    </oc>
    <nc r="A1850" t="inlineStr">
      <is>
        <t>416</t>
      </is>
    </nc>
    <odxf/>
    <ndxf/>
  </rcc>
  <rcc rId="5708" sId="1" odxf="1" dxf="1">
    <oc r="A1851" t="inlineStr">
      <is>
        <t>418</t>
      </is>
    </oc>
    <nc r="A1851" t="inlineStr">
      <is>
        <t>417</t>
      </is>
    </nc>
    <odxf/>
    <ndxf/>
  </rcc>
  <rcc rId="5709" sId="1" odxf="1" dxf="1">
    <oc r="A1852" t="inlineStr">
      <is>
        <t>419</t>
      </is>
    </oc>
    <nc r="A1852" t="inlineStr">
      <is>
        <t>418</t>
      </is>
    </nc>
    <odxf/>
    <ndxf/>
  </rcc>
  <rcc rId="5710" sId="1" odxf="1" dxf="1">
    <oc r="A1853" t="inlineStr">
      <is>
        <t>420</t>
      </is>
    </oc>
    <nc r="A1853" t="inlineStr">
      <is>
        <t>419</t>
      </is>
    </nc>
    <odxf/>
    <ndxf/>
  </rcc>
  <rcc rId="5711" sId="1" odxf="1" dxf="1">
    <oc r="A1854" t="inlineStr">
      <is>
        <t>421</t>
      </is>
    </oc>
    <nc r="A1854" t="inlineStr">
      <is>
        <t>420</t>
      </is>
    </nc>
    <odxf/>
    <ndxf/>
  </rcc>
  <rcc rId="5712" sId="1" odxf="1" dxf="1">
    <oc r="A1855" t="inlineStr">
      <is>
        <t>422</t>
      </is>
    </oc>
    <nc r="A1855" t="inlineStr">
      <is>
        <t>421</t>
      </is>
    </nc>
    <odxf/>
    <ndxf/>
  </rcc>
  <rcc rId="5713" sId="1" odxf="1" dxf="1">
    <oc r="A1856" t="inlineStr">
      <is>
        <t>423</t>
      </is>
    </oc>
    <nc r="A1856" t="inlineStr">
      <is>
        <t>422</t>
      </is>
    </nc>
    <odxf/>
    <ndxf/>
  </rcc>
  <rcc rId="5714" sId="1">
    <oc r="A1859" t="inlineStr">
      <is>
        <t>424</t>
      </is>
    </oc>
    <nc r="A1859" t="inlineStr">
      <is>
        <t>423</t>
      </is>
    </nc>
  </rcc>
  <rcc rId="5715" sId="1">
    <oc r="A1862" t="inlineStr">
      <is>
        <t>425</t>
      </is>
    </oc>
    <nc r="A1862" t="inlineStr">
      <is>
        <t>424</t>
      </is>
    </nc>
  </rcc>
  <rcc rId="5716" sId="1" odxf="1" dxf="1">
    <oc r="A1863" t="inlineStr">
      <is>
        <t>426</t>
      </is>
    </oc>
    <nc r="A1863" t="inlineStr">
      <is>
        <t>425</t>
      </is>
    </nc>
    <odxf/>
    <ndxf/>
  </rcc>
  <rcc rId="5717" sId="1" odxf="1" dxf="1">
    <oc r="A1864" t="inlineStr">
      <is>
        <t>427</t>
      </is>
    </oc>
    <nc r="A1864" t="inlineStr">
      <is>
        <t>426</t>
      </is>
    </nc>
    <odxf/>
    <ndxf/>
  </rcc>
  <rcc rId="5718" sId="1" odxf="1" dxf="1">
    <oc r="A1865" t="inlineStr">
      <is>
        <t>428</t>
      </is>
    </oc>
    <nc r="A1865" t="inlineStr">
      <is>
        <t>427</t>
      </is>
    </nc>
    <odxf/>
    <ndxf/>
  </rcc>
  <rcc rId="5719" sId="1" odxf="1" dxf="1">
    <oc r="A1866" t="inlineStr">
      <is>
        <t>429</t>
      </is>
    </oc>
    <nc r="A1866" t="inlineStr">
      <is>
        <t>428</t>
      </is>
    </nc>
    <odxf/>
    <ndxf/>
  </rcc>
  <rcc rId="5720" sId="1" odxf="1" dxf="1">
    <oc r="A1867" t="inlineStr">
      <is>
        <t>430</t>
      </is>
    </oc>
    <nc r="A1867" t="inlineStr">
      <is>
        <t>429</t>
      </is>
    </nc>
    <odxf/>
    <ndxf/>
  </rcc>
  <rcc rId="5721" sId="1" odxf="1" dxf="1">
    <oc r="A1868" t="inlineStr">
      <is>
        <t>431</t>
      </is>
    </oc>
    <nc r="A1868" t="inlineStr">
      <is>
        <t>430</t>
      </is>
    </nc>
    <odxf/>
    <ndxf/>
  </rcc>
  <rcc rId="5722" sId="1" odxf="1" dxf="1">
    <oc r="A1869" t="inlineStr">
      <is>
        <t>432</t>
      </is>
    </oc>
    <nc r="A1869" t="inlineStr">
      <is>
        <t>431</t>
      </is>
    </nc>
    <odxf/>
    <ndxf/>
  </rcc>
  <rcc rId="5723" sId="1" odxf="1" dxf="1">
    <oc r="A1870" t="inlineStr">
      <is>
        <t>433</t>
      </is>
    </oc>
    <nc r="A1870" t="inlineStr">
      <is>
        <t>432</t>
      </is>
    </nc>
    <odxf/>
    <ndxf/>
  </rcc>
  <rcc rId="5724" sId="1" odxf="1" dxf="1">
    <oc r="A1871" t="inlineStr">
      <is>
        <t>434</t>
      </is>
    </oc>
    <nc r="A1871" t="inlineStr">
      <is>
        <t>433</t>
      </is>
    </nc>
    <odxf/>
    <ndxf/>
  </rcc>
  <rcc rId="5725" sId="1" odxf="1" dxf="1">
    <oc r="A1872" t="inlineStr">
      <is>
        <t>435</t>
      </is>
    </oc>
    <nc r="A1872" t="inlineStr">
      <is>
        <t>434</t>
      </is>
    </nc>
    <odxf/>
    <ndxf/>
  </rcc>
  <rcc rId="5726" sId="1" odxf="1" dxf="1">
    <oc r="A1873" t="inlineStr">
      <is>
        <t>436</t>
      </is>
    </oc>
    <nc r="A1873" t="inlineStr">
      <is>
        <t>435</t>
      </is>
    </nc>
    <odxf/>
    <ndxf/>
  </rcc>
  <rcc rId="5727" sId="1" odxf="1" dxf="1">
    <oc r="A1874" t="inlineStr">
      <is>
        <t>437</t>
      </is>
    </oc>
    <nc r="A1874" t="inlineStr">
      <is>
        <t>436</t>
      </is>
    </nc>
    <odxf/>
    <ndxf/>
  </rcc>
  <rcc rId="5728" sId="1" odxf="1" dxf="1">
    <oc r="A1875" t="inlineStr">
      <is>
        <t>438</t>
      </is>
    </oc>
    <nc r="A1875" t="inlineStr">
      <is>
        <t>437</t>
      </is>
    </nc>
    <odxf/>
    <ndxf/>
  </rcc>
  <rcc rId="5729" sId="1" odxf="1" dxf="1">
    <oc r="A1876" t="inlineStr">
      <is>
        <t>439</t>
      </is>
    </oc>
    <nc r="A1876" t="inlineStr">
      <is>
        <t>438</t>
      </is>
    </nc>
    <odxf/>
    <ndxf/>
  </rcc>
  <rcc rId="5730" sId="1" odxf="1" dxf="1">
    <oc r="A1877" t="inlineStr">
      <is>
        <t>440</t>
      </is>
    </oc>
    <nc r="A1877" t="inlineStr">
      <is>
        <t>439</t>
      </is>
    </nc>
    <odxf/>
    <ndxf/>
  </rcc>
  <rcc rId="5731" sId="1" odxf="1" dxf="1">
    <oc r="A1878" t="inlineStr">
      <is>
        <t>441</t>
      </is>
    </oc>
    <nc r="A1878" t="inlineStr">
      <is>
        <t>440</t>
      </is>
    </nc>
    <odxf/>
    <ndxf/>
  </rcc>
  <rcc rId="5732" sId="1" odxf="1" dxf="1">
    <oc r="A1879" t="inlineStr">
      <is>
        <t>442</t>
      </is>
    </oc>
    <nc r="A1879" t="inlineStr">
      <is>
        <t>441</t>
      </is>
    </nc>
    <odxf/>
    <ndxf/>
  </rcc>
  <rcc rId="5733" sId="1" odxf="1" dxf="1">
    <oc r="A1880" t="inlineStr">
      <is>
        <t>443</t>
      </is>
    </oc>
    <nc r="A1880" t="inlineStr">
      <is>
        <t>442</t>
      </is>
    </nc>
    <odxf/>
    <ndxf/>
  </rcc>
  <rcc rId="5734" sId="1" odxf="1" dxf="1">
    <oc r="A1881" t="inlineStr">
      <is>
        <t>444</t>
      </is>
    </oc>
    <nc r="A1881" t="inlineStr">
      <is>
        <t>443</t>
      </is>
    </nc>
    <odxf/>
    <ndxf/>
  </rcc>
  <rcc rId="5735" sId="1" odxf="1" dxf="1">
    <oc r="A1882" t="inlineStr">
      <is>
        <t>445</t>
      </is>
    </oc>
    <nc r="A1882" t="inlineStr">
      <is>
        <t>444</t>
      </is>
    </nc>
    <odxf/>
    <ndxf/>
  </rcc>
  <rcc rId="5736" sId="1" odxf="1" dxf="1">
    <oc r="A1883" t="inlineStr">
      <is>
        <t>446</t>
      </is>
    </oc>
    <nc r="A1883" t="inlineStr">
      <is>
        <t>445</t>
      </is>
    </nc>
    <odxf/>
    <ndxf/>
  </rcc>
  <rcc rId="5737" sId="1" odxf="1" dxf="1">
    <oc r="A1884" t="inlineStr">
      <is>
        <t>447</t>
      </is>
    </oc>
    <nc r="A1884" t="inlineStr">
      <is>
        <t>446</t>
      </is>
    </nc>
    <odxf/>
    <ndxf/>
  </rcc>
  <rcc rId="5738" sId="1" odxf="1" dxf="1">
    <oc r="A1885" t="inlineStr">
      <is>
        <t>448</t>
      </is>
    </oc>
    <nc r="A1885" t="inlineStr">
      <is>
        <t>447</t>
      </is>
    </nc>
    <odxf/>
    <ndxf/>
  </rcc>
  <rcc rId="5739" sId="1" odxf="1" dxf="1">
    <oc r="A1886" t="inlineStr">
      <is>
        <t>449</t>
      </is>
    </oc>
    <nc r="A1886" t="inlineStr">
      <is>
        <t>448</t>
      </is>
    </nc>
    <odxf/>
    <ndxf/>
  </rcc>
  <rcc rId="5740" sId="1" odxf="1" dxf="1">
    <oc r="A1887" t="inlineStr">
      <is>
        <t>450</t>
      </is>
    </oc>
    <nc r="A1887" t="inlineStr">
      <is>
        <t>449</t>
      </is>
    </nc>
    <odxf/>
    <ndxf/>
  </rcc>
  <rcc rId="5741" sId="1" odxf="1" dxf="1">
    <oc r="A1888" t="inlineStr">
      <is>
        <t>451</t>
      </is>
    </oc>
    <nc r="A1888" t="inlineStr">
      <is>
        <t>450</t>
      </is>
    </nc>
    <odxf/>
    <ndxf/>
  </rcc>
  <rcc rId="5742" sId="1" odxf="1" dxf="1">
    <oc r="A1889" t="inlineStr">
      <is>
        <t>452</t>
      </is>
    </oc>
    <nc r="A1889" t="inlineStr">
      <is>
        <t>451</t>
      </is>
    </nc>
    <odxf/>
    <ndxf/>
  </rcc>
  <rcc rId="5743" sId="1" odxf="1" dxf="1">
    <oc r="A1890" t="inlineStr">
      <is>
        <t>453</t>
      </is>
    </oc>
    <nc r="A1890" t="inlineStr">
      <is>
        <t>452</t>
      </is>
    </nc>
    <odxf/>
    <ndxf/>
  </rcc>
  <rcc rId="5744" sId="1" odxf="1" dxf="1">
    <oc r="A1891" t="inlineStr">
      <is>
        <t>454</t>
      </is>
    </oc>
    <nc r="A1891" t="inlineStr">
      <is>
        <t>453</t>
      </is>
    </nc>
    <odxf/>
    <ndxf/>
  </rcc>
  <rcc rId="5745" sId="1" odxf="1" dxf="1">
    <oc r="A1892" t="inlineStr">
      <is>
        <t>455</t>
      </is>
    </oc>
    <nc r="A1892" t="inlineStr">
      <is>
        <t>454</t>
      </is>
    </nc>
    <odxf/>
    <ndxf/>
  </rcc>
  <rcc rId="5746" sId="1" odxf="1" dxf="1">
    <oc r="A1893" t="inlineStr">
      <is>
        <t>456</t>
      </is>
    </oc>
    <nc r="A1893" t="inlineStr">
      <is>
        <t>455</t>
      </is>
    </nc>
    <odxf/>
    <ndxf/>
  </rcc>
  <rcc rId="5747" sId="1" odxf="1" dxf="1">
    <oc r="A1894" t="inlineStr">
      <is>
        <t>457</t>
      </is>
    </oc>
    <nc r="A1894" t="inlineStr">
      <is>
        <t>456</t>
      </is>
    </nc>
    <odxf/>
    <ndxf/>
  </rcc>
  <rcc rId="5748" sId="1" odxf="1" dxf="1">
    <oc r="A1895" t="inlineStr">
      <is>
        <t>458</t>
      </is>
    </oc>
    <nc r="A1895" t="inlineStr">
      <is>
        <t>457</t>
      </is>
    </nc>
    <odxf/>
    <ndxf/>
  </rcc>
  <rcc rId="5749" sId="1" odxf="1" dxf="1">
    <oc r="A1896" t="inlineStr">
      <is>
        <t>459</t>
      </is>
    </oc>
    <nc r="A1896" t="inlineStr">
      <is>
        <t>458</t>
      </is>
    </nc>
    <odxf/>
    <ndxf/>
  </rcc>
  <rcc rId="5750" sId="1" odxf="1" dxf="1">
    <oc r="A1897" t="inlineStr">
      <is>
        <t>460</t>
      </is>
    </oc>
    <nc r="A1897" t="inlineStr">
      <is>
        <t>459</t>
      </is>
    </nc>
    <odxf/>
    <ndxf/>
  </rcc>
  <rcc rId="5751" sId="1" odxf="1" dxf="1">
    <oc r="A1898" t="inlineStr">
      <is>
        <t>461</t>
      </is>
    </oc>
    <nc r="A1898" t="inlineStr">
      <is>
        <t>460</t>
      </is>
    </nc>
    <odxf/>
    <ndxf/>
  </rcc>
  <rcc rId="5752" sId="1" odxf="1" dxf="1">
    <oc r="A1899" t="inlineStr">
      <is>
        <t>462</t>
      </is>
    </oc>
    <nc r="A1899" t="inlineStr">
      <is>
        <t>461</t>
      </is>
    </nc>
    <odxf/>
    <ndxf/>
  </rcc>
  <rcc rId="5753" sId="1" odxf="1" dxf="1">
    <oc r="A1900" t="inlineStr">
      <is>
        <t>463</t>
      </is>
    </oc>
    <nc r="A1900" t="inlineStr">
      <is>
        <t>462</t>
      </is>
    </nc>
    <odxf/>
    <ndxf/>
  </rcc>
  <rcc rId="5754" sId="1" odxf="1" dxf="1">
    <oc r="A1901" t="inlineStr">
      <is>
        <t>464</t>
      </is>
    </oc>
    <nc r="A1901" t="inlineStr">
      <is>
        <t>463</t>
      </is>
    </nc>
    <odxf/>
    <ndxf/>
  </rcc>
  <rcc rId="5755" sId="1" odxf="1" dxf="1">
    <oc r="A1902" t="inlineStr">
      <is>
        <t>465</t>
      </is>
    </oc>
    <nc r="A1902" t="inlineStr">
      <is>
        <t>464</t>
      </is>
    </nc>
    <odxf/>
    <ndxf/>
  </rcc>
  <rcc rId="5756" sId="1" odxf="1" dxf="1">
    <oc r="A1903" t="inlineStr">
      <is>
        <t>466</t>
      </is>
    </oc>
    <nc r="A1903" t="inlineStr">
      <is>
        <t>465</t>
      </is>
    </nc>
    <odxf/>
    <ndxf/>
  </rcc>
  <rcc rId="5757" sId="1" odxf="1" dxf="1">
    <oc r="A1904" t="inlineStr">
      <is>
        <t>467</t>
      </is>
    </oc>
    <nc r="A1904" t="inlineStr">
      <is>
        <t>466</t>
      </is>
    </nc>
    <odxf/>
    <ndxf/>
  </rcc>
  <rcc rId="5758" sId="1" odxf="1" dxf="1">
    <oc r="A1905" t="inlineStr">
      <is>
        <t>468</t>
      </is>
    </oc>
    <nc r="A1905" t="inlineStr">
      <is>
        <t>467</t>
      </is>
    </nc>
    <odxf/>
    <ndxf/>
  </rcc>
  <rcc rId="5759" sId="1" odxf="1" dxf="1">
    <oc r="A1906" t="inlineStr">
      <is>
        <t>469</t>
      </is>
    </oc>
    <nc r="A1906" t="inlineStr">
      <is>
        <t>468</t>
      </is>
    </nc>
    <odxf/>
    <ndxf/>
  </rcc>
  <rcc rId="5760" sId="1">
    <oc r="A1909" t="inlineStr">
      <is>
        <t>470</t>
      </is>
    </oc>
    <nc r="A1909" t="inlineStr">
      <is>
        <t>469</t>
      </is>
    </nc>
  </rcc>
  <rcc rId="5761" sId="1" odxf="1" dxf="1">
    <oc r="A1910" t="inlineStr">
      <is>
        <t>471</t>
      </is>
    </oc>
    <nc r="A1910" t="inlineStr">
      <is>
        <t>470</t>
      </is>
    </nc>
    <odxf/>
    <ndxf/>
  </rcc>
  <rcc rId="5762" sId="1" odxf="1" dxf="1">
    <oc r="A1911" t="inlineStr">
      <is>
        <t>472</t>
      </is>
    </oc>
    <nc r="A1911" t="inlineStr">
      <is>
        <t>471</t>
      </is>
    </nc>
    <odxf/>
    <ndxf/>
  </rcc>
  <rcc rId="5763" sId="1" odxf="1" dxf="1">
    <oc r="A1912" t="inlineStr">
      <is>
        <t>473</t>
      </is>
    </oc>
    <nc r="A1912" t="inlineStr">
      <is>
        <t>472</t>
      </is>
    </nc>
    <odxf/>
    <ndxf/>
  </rcc>
  <rcc rId="5764" sId="1" odxf="1" dxf="1">
    <oc r="A1913" t="inlineStr">
      <is>
        <t>474</t>
      </is>
    </oc>
    <nc r="A1913" t="inlineStr">
      <is>
        <t>473</t>
      </is>
    </nc>
    <odxf/>
    <ndxf/>
  </rcc>
  <rcc rId="5765" sId="1" odxf="1" dxf="1">
    <oc r="A1914" t="inlineStr">
      <is>
        <t>475</t>
      </is>
    </oc>
    <nc r="A1914" t="inlineStr">
      <is>
        <t>474</t>
      </is>
    </nc>
    <odxf/>
    <ndxf/>
  </rcc>
  <rcc rId="5766" sId="1" odxf="1" dxf="1">
    <oc r="A1915" t="inlineStr">
      <is>
        <t>476</t>
      </is>
    </oc>
    <nc r="A1915" t="inlineStr">
      <is>
        <t>475</t>
      </is>
    </nc>
    <odxf/>
    <ndxf/>
  </rcc>
  <rcc rId="5767" sId="1" odxf="1" dxf="1">
    <oc r="A1916" t="inlineStr">
      <is>
        <t>477</t>
      </is>
    </oc>
    <nc r="A1916" t="inlineStr">
      <is>
        <t>476</t>
      </is>
    </nc>
    <odxf/>
    <ndxf/>
  </rcc>
  <rcc rId="5768" sId="1" odxf="1" dxf="1">
    <oc r="A1917" t="inlineStr">
      <is>
        <t>478</t>
      </is>
    </oc>
    <nc r="A1917" t="inlineStr">
      <is>
        <t>477</t>
      </is>
    </nc>
    <odxf/>
    <ndxf/>
  </rcc>
  <rcc rId="5769" sId="1" odxf="1" dxf="1">
    <oc r="A1918" t="inlineStr">
      <is>
        <t>479</t>
      </is>
    </oc>
    <nc r="A1918" t="inlineStr">
      <is>
        <t>478</t>
      </is>
    </nc>
    <odxf/>
    <ndxf/>
  </rcc>
  <rcc rId="5770" sId="1" odxf="1" dxf="1">
    <oc r="A1919" t="inlineStr">
      <is>
        <t>480</t>
      </is>
    </oc>
    <nc r="A1919" t="inlineStr">
      <is>
        <t>479</t>
      </is>
    </nc>
    <odxf/>
    <ndxf/>
  </rcc>
  <rcc rId="5771" sId="1" odxf="1" dxf="1">
    <oc r="A1920" t="inlineStr">
      <is>
        <t>481</t>
      </is>
    </oc>
    <nc r="A1920" t="inlineStr">
      <is>
        <t>480</t>
      </is>
    </nc>
    <odxf/>
    <ndxf/>
  </rcc>
  <rcc rId="5772" sId="1" odxf="1" dxf="1">
    <oc r="A1921" t="inlineStr">
      <is>
        <t>482</t>
      </is>
    </oc>
    <nc r="A1921" t="inlineStr">
      <is>
        <t>481</t>
      </is>
    </nc>
    <odxf/>
    <ndxf/>
  </rcc>
  <rcc rId="5773" sId="1" odxf="1" dxf="1">
    <oc r="A1922" t="inlineStr">
      <is>
        <t>483</t>
      </is>
    </oc>
    <nc r="A1922" t="inlineStr">
      <is>
        <t>482</t>
      </is>
    </nc>
    <odxf/>
    <ndxf/>
  </rcc>
  <rcc rId="5774" sId="1" odxf="1" dxf="1">
    <oc r="A1923" t="inlineStr">
      <is>
        <t>484</t>
      </is>
    </oc>
    <nc r="A1923" t="inlineStr">
      <is>
        <t>483</t>
      </is>
    </nc>
    <odxf/>
    <ndxf/>
  </rcc>
  <rcc rId="5775" sId="1" odxf="1" dxf="1">
    <oc r="A1924" t="inlineStr">
      <is>
        <t>485</t>
      </is>
    </oc>
    <nc r="A1924" t="inlineStr">
      <is>
        <t>484</t>
      </is>
    </nc>
    <odxf/>
    <ndxf/>
  </rcc>
  <rcc rId="5776" sId="1" odxf="1" dxf="1">
    <oc r="A1925" t="inlineStr">
      <is>
        <t>486</t>
      </is>
    </oc>
    <nc r="A1925" t="inlineStr">
      <is>
        <t>485</t>
      </is>
    </nc>
    <odxf/>
    <ndxf/>
  </rcc>
  <rcc rId="5777" sId="1" odxf="1" dxf="1">
    <oc r="A1926" t="inlineStr">
      <is>
        <t>487</t>
      </is>
    </oc>
    <nc r="A1926" t="inlineStr">
      <is>
        <t>486</t>
      </is>
    </nc>
    <odxf/>
    <ndxf/>
  </rcc>
  <rcc rId="5778" sId="1" odxf="1" dxf="1">
    <oc r="A1927" t="inlineStr">
      <is>
        <t>488</t>
      </is>
    </oc>
    <nc r="A1927" t="inlineStr">
      <is>
        <t>487</t>
      </is>
    </nc>
    <odxf/>
    <ndxf/>
  </rcc>
  <rcc rId="5779" sId="1" odxf="1" dxf="1">
    <oc r="A1928" t="inlineStr">
      <is>
        <t>489</t>
      </is>
    </oc>
    <nc r="A1928" t="inlineStr">
      <is>
        <t>488</t>
      </is>
    </nc>
    <odxf/>
    <ndxf/>
  </rcc>
  <rcc rId="5780" sId="1" odxf="1" dxf="1">
    <oc r="A1929" t="inlineStr">
      <is>
        <t>490</t>
      </is>
    </oc>
    <nc r="A1929" t="inlineStr">
      <is>
        <t>489</t>
      </is>
    </nc>
    <odxf/>
    <ndxf/>
  </rcc>
  <rcc rId="5781" sId="1" odxf="1" dxf="1">
    <oc r="A1930" t="inlineStr">
      <is>
        <t>491</t>
      </is>
    </oc>
    <nc r="A1930" t="inlineStr">
      <is>
        <t>490</t>
      </is>
    </nc>
    <odxf/>
    <ndxf/>
  </rcc>
  <rcc rId="5782" sId="1" odxf="1" dxf="1">
    <oc r="A1931" t="inlineStr">
      <is>
        <t>492</t>
      </is>
    </oc>
    <nc r="A1931" t="inlineStr">
      <is>
        <t>491</t>
      </is>
    </nc>
    <odxf/>
    <ndxf/>
  </rcc>
  <rcc rId="5783" sId="1" odxf="1" dxf="1">
    <oc r="A1932" t="inlineStr">
      <is>
        <t>493</t>
      </is>
    </oc>
    <nc r="A1932" t="inlineStr">
      <is>
        <t>492</t>
      </is>
    </nc>
    <odxf/>
    <ndxf/>
  </rcc>
  <rcc rId="5784" sId="1" odxf="1" dxf="1">
    <oc r="A1933" t="inlineStr">
      <is>
        <t>494</t>
      </is>
    </oc>
    <nc r="A1933" t="inlineStr">
      <is>
        <t>493</t>
      </is>
    </nc>
    <odxf/>
    <ndxf/>
  </rcc>
  <rcc rId="5785" sId="1" odxf="1" dxf="1">
    <oc r="A1934" t="inlineStr">
      <is>
        <t>495</t>
      </is>
    </oc>
    <nc r="A1934" t="inlineStr">
      <is>
        <t>494</t>
      </is>
    </nc>
    <odxf/>
    <ndxf/>
  </rcc>
  <rcc rId="5786" sId="1" odxf="1" dxf="1">
    <oc r="A1935" t="inlineStr">
      <is>
        <t>496</t>
      </is>
    </oc>
    <nc r="A1935" t="inlineStr">
      <is>
        <t>495</t>
      </is>
    </nc>
    <odxf/>
    <ndxf/>
  </rcc>
  <rcc rId="5787" sId="1" odxf="1" dxf="1">
    <oc r="A1936" t="inlineStr">
      <is>
        <t>497</t>
      </is>
    </oc>
    <nc r="A1936" t="inlineStr">
      <is>
        <t>496</t>
      </is>
    </nc>
    <odxf/>
    <ndxf/>
  </rcc>
</revisions>
</file>

<file path=xl/revisions/revisionLog1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88" sId="1">
    <nc r="D166">
      <f>J166*4/100</f>
    </nc>
  </rcc>
  <rcc rId="5789" sId="1" numFmtId="4">
    <oc r="D166">
      <f>J166*4/100</f>
    </oc>
    <nc r="D166">
      <v>108444.83</v>
    </nc>
  </rcc>
  <rrc rId="5790" sId="2" ref="A98:XFD98" action="deleteRow">
    <rfmt sheetId="2" xfDxf="1" sqref="A98:XFD98" start="0" length="0"/>
    <rcc rId="0" sId="2" dxf="1">
      <nc r="A98">
        <v>96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8" t="inlineStr">
        <is>
          <t>+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8">
        <v>2023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8" t="inlineStr">
        <is>
          <t>Нефтеюганск</t>
        </is>
      </nc>
      <ndxf>
        <font>
          <sz val="11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8" t="inlineStr">
        <is>
          <t>мкр. 10-й, д. 5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8">
        <v>2711120.62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8" t="inlineStr">
        <is>
          <t>Приказ 164/КР от 08.11.2022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5791" sId="2">
    <oc r="A7">
      <v>6</v>
    </oc>
    <nc r="A7">
      <v>5</v>
    </nc>
  </rcc>
  <rcc rId="5792" sId="2">
    <oc r="A8">
      <v>7</v>
    </oc>
    <nc r="A8">
      <v>6</v>
    </nc>
  </rcc>
  <rcc rId="5793" sId="2">
    <oc r="A9">
      <v>8</v>
    </oc>
    <nc r="A9">
      <v>7</v>
    </nc>
  </rcc>
  <rcc rId="5794" sId="2">
    <oc r="A10">
      <v>9</v>
    </oc>
    <nc r="A10">
      <v>8</v>
    </nc>
  </rcc>
  <rcc rId="5795" sId="2">
    <oc r="A11">
      <v>10</v>
    </oc>
    <nc r="A11">
      <v>9</v>
    </nc>
  </rcc>
  <rcc rId="5796" sId="2">
    <oc r="A12">
      <v>11</v>
    </oc>
    <nc r="A12">
      <v>10</v>
    </nc>
  </rcc>
  <rcc rId="5797" sId="2">
    <oc r="A13">
      <v>12</v>
    </oc>
    <nc r="A13">
      <v>11</v>
    </nc>
  </rcc>
  <rcc rId="5798" sId="2">
    <oc r="A14">
      <v>13</v>
    </oc>
    <nc r="A14">
      <v>12</v>
    </nc>
  </rcc>
  <rcc rId="5799" sId="2">
    <oc r="A15">
      <v>14</v>
    </oc>
    <nc r="A15">
      <v>13</v>
    </nc>
  </rcc>
  <rcc rId="5800" sId="2">
    <oc r="A16">
      <v>15</v>
    </oc>
    <nc r="A16">
      <v>14</v>
    </nc>
  </rcc>
  <rcc rId="5801" sId="2">
    <oc r="A17">
      <v>16</v>
    </oc>
    <nc r="A17">
      <v>15</v>
    </nc>
  </rcc>
  <rcc rId="5802" sId="2">
    <oc r="A18">
      <v>17</v>
    </oc>
    <nc r="A18">
      <v>16</v>
    </nc>
  </rcc>
  <rcc rId="5803" sId="2">
    <oc r="A19">
      <v>18</v>
    </oc>
    <nc r="A19">
      <v>17</v>
    </nc>
  </rcc>
  <rcc rId="5804" sId="2">
    <oc r="A20">
      <v>19</v>
    </oc>
    <nc r="A20">
      <v>18</v>
    </nc>
  </rcc>
  <rcc rId="5805" sId="2">
    <oc r="A21">
      <v>20</v>
    </oc>
    <nc r="A21">
      <v>19</v>
    </nc>
  </rcc>
  <rcc rId="5806" sId="2">
    <oc r="A22">
      <v>21</v>
    </oc>
    <nc r="A22">
      <v>20</v>
    </nc>
  </rcc>
  <rcc rId="5807" sId="2">
    <oc r="A23">
      <v>22</v>
    </oc>
    <nc r="A23">
      <v>21</v>
    </nc>
  </rcc>
  <rcc rId="5808" sId="2">
    <oc r="A24">
      <v>23</v>
    </oc>
    <nc r="A24">
      <v>22</v>
    </nc>
  </rcc>
  <rcc rId="5809" sId="2">
    <oc r="A25">
      <v>24</v>
    </oc>
    <nc r="A25">
      <v>23</v>
    </nc>
  </rcc>
  <rcc rId="5810" sId="2">
    <oc r="A26">
      <v>25</v>
    </oc>
    <nc r="A26">
      <v>24</v>
    </nc>
  </rcc>
  <rcc rId="5811" sId="2">
    <oc r="A27">
      <v>26</v>
    </oc>
    <nc r="A27">
      <v>25</v>
    </nc>
  </rcc>
  <rcc rId="5812" sId="2">
    <oc r="A28">
      <v>27</v>
    </oc>
    <nc r="A28">
      <v>26</v>
    </nc>
  </rcc>
  <rcc rId="5813" sId="2">
    <oc r="A29">
      <v>28</v>
    </oc>
    <nc r="A29">
      <v>27</v>
    </nc>
  </rcc>
  <rcc rId="5814" sId="2">
    <oc r="A30">
      <v>29</v>
    </oc>
    <nc r="A30">
      <v>28</v>
    </nc>
  </rcc>
  <rcc rId="5815" sId="2">
    <oc r="A31">
      <v>30</v>
    </oc>
    <nc r="A31">
      <v>29</v>
    </nc>
  </rcc>
  <rcc rId="5816" sId="2">
    <oc r="A32">
      <v>31</v>
    </oc>
    <nc r="A32">
      <v>30</v>
    </nc>
  </rcc>
  <rcc rId="5817" sId="2">
    <oc r="A33">
      <v>32</v>
    </oc>
    <nc r="A33">
      <v>31</v>
    </nc>
  </rcc>
  <rcc rId="5818" sId="2">
    <oc r="A34">
      <v>33</v>
    </oc>
    <nc r="A34">
      <v>32</v>
    </nc>
  </rcc>
  <rcc rId="5819" sId="2">
    <oc r="A35">
      <v>34</v>
    </oc>
    <nc r="A35">
      <v>33</v>
    </nc>
  </rcc>
  <rcc rId="5820" sId="2">
    <oc r="A36">
      <v>35</v>
    </oc>
    <nc r="A36">
      <v>34</v>
    </nc>
  </rcc>
  <rcc rId="5821" sId="2">
    <oc r="A37">
      <v>36</v>
    </oc>
    <nc r="A37">
      <v>35</v>
    </nc>
  </rcc>
  <rcc rId="5822" sId="2">
    <oc r="A38">
      <v>37</v>
    </oc>
    <nc r="A38">
      <v>36</v>
    </nc>
  </rcc>
  <rcc rId="5823" sId="2">
    <oc r="A39">
      <v>38</v>
    </oc>
    <nc r="A39">
      <v>37</v>
    </nc>
  </rcc>
  <rcc rId="5824" sId="2">
    <oc r="A40">
      <v>39</v>
    </oc>
    <nc r="A40">
      <v>38</v>
    </nc>
  </rcc>
  <rcc rId="5825" sId="2">
    <oc r="A41">
      <v>40</v>
    </oc>
    <nc r="A41">
      <v>39</v>
    </nc>
  </rcc>
  <rcc rId="5826" sId="2">
    <oc r="A42">
      <v>41</v>
    </oc>
    <nc r="A42">
      <v>40</v>
    </nc>
  </rcc>
  <rcc rId="5827" sId="2">
    <oc r="A43">
      <v>42</v>
    </oc>
    <nc r="A43">
      <v>41</v>
    </nc>
  </rcc>
  <rcc rId="5828" sId="2">
    <oc r="A44">
      <v>43</v>
    </oc>
    <nc r="A44">
      <v>42</v>
    </nc>
  </rcc>
  <rcc rId="5829" sId="2">
    <oc r="A45">
      <v>44</v>
    </oc>
    <nc r="A45">
      <v>43</v>
    </nc>
  </rcc>
  <rcc rId="5830" sId="2">
    <oc r="A46">
      <v>45</v>
    </oc>
    <nc r="A46">
      <v>44</v>
    </nc>
  </rcc>
  <rcc rId="5831" sId="2">
    <oc r="A47">
      <v>46</v>
    </oc>
    <nc r="A47">
      <v>45</v>
    </nc>
  </rcc>
  <rcc rId="5832" sId="2">
    <oc r="A48">
      <v>47</v>
    </oc>
    <nc r="A48">
      <v>46</v>
    </nc>
  </rcc>
  <rcc rId="5833" sId="2">
    <oc r="A49">
      <v>48</v>
    </oc>
    <nc r="A49">
      <v>47</v>
    </nc>
  </rcc>
  <rcc rId="5834" sId="2">
    <oc r="A50">
      <v>49</v>
    </oc>
    <nc r="A50">
      <v>48</v>
    </nc>
  </rcc>
  <rcc rId="5835" sId="2">
    <oc r="A51">
      <v>50</v>
    </oc>
    <nc r="A51">
      <v>49</v>
    </nc>
  </rcc>
  <rcc rId="5836" sId="2">
    <oc r="A52">
      <v>51</v>
    </oc>
    <nc r="A52">
      <v>50</v>
    </nc>
  </rcc>
  <rcc rId="5837" sId="2">
    <oc r="A53">
      <v>52</v>
    </oc>
    <nc r="A53">
      <v>51</v>
    </nc>
  </rcc>
  <rcc rId="5838" sId="2">
    <oc r="A54">
      <v>53</v>
    </oc>
    <nc r="A54">
      <v>52</v>
    </nc>
  </rcc>
  <rcc rId="5839" sId="2">
    <oc r="A55">
      <v>54</v>
    </oc>
    <nc r="A55">
      <v>53</v>
    </nc>
  </rcc>
  <rcc rId="5840" sId="2">
    <oc r="A56">
      <v>55</v>
    </oc>
    <nc r="A56">
      <v>54</v>
    </nc>
  </rcc>
  <rcc rId="5841" sId="2">
    <oc r="A57">
      <v>56</v>
    </oc>
    <nc r="A57">
      <v>55</v>
    </nc>
  </rcc>
  <rcc rId="5842" sId="2">
    <oc r="A58">
      <v>57</v>
    </oc>
    <nc r="A58">
      <v>56</v>
    </nc>
  </rcc>
  <rcc rId="5843" sId="2">
    <oc r="A59">
      <v>58</v>
    </oc>
    <nc r="A59">
      <v>57</v>
    </nc>
  </rcc>
  <rcc rId="5844" sId="2">
    <oc r="A60">
      <v>59</v>
    </oc>
    <nc r="A60">
      <v>58</v>
    </nc>
  </rcc>
  <rcc rId="5845" sId="2">
    <oc r="A61">
      <v>60</v>
    </oc>
    <nc r="A61">
      <v>59</v>
    </nc>
  </rcc>
  <rcc rId="5846" sId="2">
    <oc r="A62">
      <v>61</v>
    </oc>
    <nc r="A62">
      <v>60</v>
    </nc>
  </rcc>
  <rcc rId="5847" sId="2">
    <oc r="A63">
      <v>62</v>
    </oc>
    <nc r="A63">
      <v>61</v>
    </nc>
  </rcc>
  <rcc rId="5848" sId="2">
    <oc r="A64">
      <v>63</v>
    </oc>
    <nc r="A64">
      <v>62</v>
    </nc>
  </rcc>
  <rcc rId="5849" sId="2">
    <oc r="A65">
      <v>64</v>
    </oc>
    <nc r="A65">
      <v>63</v>
    </nc>
  </rcc>
  <rcc rId="5850" sId="2">
    <oc r="A66">
      <v>65</v>
    </oc>
    <nc r="A66">
      <v>64</v>
    </nc>
  </rcc>
  <rcc rId="5851" sId="2">
    <oc r="A67">
      <v>66</v>
    </oc>
    <nc r="A67">
      <v>65</v>
    </nc>
  </rcc>
  <rcc rId="5852" sId="2">
    <oc r="A68">
      <v>67</v>
    </oc>
    <nc r="A68">
      <v>66</v>
    </nc>
  </rcc>
  <rcc rId="5853" sId="2">
    <oc r="A69">
      <v>68</v>
    </oc>
    <nc r="A69">
      <v>67</v>
    </nc>
  </rcc>
  <rcc rId="5854" sId="2">
    <oc r="A70">
      <v>69</v>
    </oc>
    <nc r="A70">
      <v>68</v>
    </nc>
  </rcc>
  <rcc rId="5855" sId="2">
    <oc r="A71">
      <v>70</v>
    </oc>
    <nc r="A71">
      <v>69</v>
    </nc>
  </rcc>
  <rcc rId="5856" sId="2">
    <oc r="A72">
      <v>71</v>
    </oc>
    <nc r="A72">
      <v>70</v>
    </nc>
  </rcc>
  <rcc rId="5857" sId="2">
    <oc r="A73">
      <v>72</v>
    </oc>
    <nc r="A73">
      <v>71</v>
    </nc>
  </rcc>
  <rcc rId="5858" sId="2">
    <oc r="A74">
      <v>73</v>
    </oc>
    <nc r="A74">
      <v>72</v>
    </nc>
  </rcc>
  <rcc rId="5859" sId="2">
    <oc r="A75">
      <v>74</v>
    </oc>
    <nc r="A75">
      <v>73</v>
    </nc>
  </rcc>
  <rcc rId="5860" sId="2">
    <oc r="A76">
      <v>75</v>
    </oc>
    <nc r="A76">
      <v>74</v>
    </nc>
  </rcc>
  <rcc rId="5861" sId="2">
    <oc r="A77">
      <v>76</v>
    </oc>
    <nc r="A77">
      <v>75</v>
    </nc>
  </rcc>
  <rcc rId="5862" sId="2">
    <oc r="A78">
      <v>77</v>
    </oc>
    <nc r="A78">
      <v>76</v>
    </nc>
  </rcc>
  <rcc rId="5863" sId="2">
    <oc r="A79">
      <v>78</v>
    </oc>
    <nc r="A79">
      <v>77</v>
    </nc>
  </rcc>
  <rcc rId="5864" sId="2">
    <oc r="A80">
      <v>79</v>
    </oc>
    <nc r="A80">
      <v>78</v>
    </nc>
  </rcc>
  <rcc rId="5865" sId="2">
    <oc r="A81">
      <v>80</v>
    </oc>
    <nc r="A81">
      <v>79</v>
    </nc>
  </rcc>
  <rcc rId="5866" sId="2">
    <oc r="A82">
      <v>81</v>
    </oc>
    <nc r="A82">
      <v>80</v>
    </nc>
  </rcc>
  <rcc rId="5867" sId="2">
    <oc r="A83">
      <v>82</v>
    </oc>
    <nc r="A83">
      <v>81</v>
    </nc>
  </rcc>
  <rcc rId="5868" sId="2">
    <oc r="A84">
      <v>83</v>
    </oc>
    <nc r="A84">
      <v>82</v>
    </nc>
  </rcc>
  <rcc rId="5869" sId="2">
    <oc r="A85">
      <v>84</v>
    </oc>
    <nc r="A85">
      <v>83</v>
    </nc>
  </rcc>
  <rcc rId="5870" sId="2">
    <oc r="A86">
      <v>85</v>
    </oc>
    <nc r="A86">
      <v>84</v>
    </nc>
  </rcc>
  <rcc rId="5871" sId="2">
    <oc r="A87">
      <v>86</v>
    </oc>
    <nc r="A87">
      <v>85</v>
    </nc>
  </rcc>
  <rcc rId="5872" sId="2">
    <oc r="A88">
      <v>87</v>
    </oc>
    <nc r="A88">
      <v>86</v>
    </nc>
  </rcc>
  <rcc rId="5873" sId="2">
    <oc r="A89">
      <v>88</v>
    </oc>
    <nc r="A89">
      <v>87</v>
    </nc>
  </rcc>
  <rcc rId="5874" sId="2">
    <oc r="A90">
      <v>89</v>
    </oc>
    <nc r="A90">
      <v>88</v>
    </nc>
  </rcc>
  <rcc rId="5875" sId="2">
    <oc r="A91">
      <v>90</v>
    </oc>
    <nc r="A91">
      <v>89</v>
    </nc>
  </rcc>
  <rcc rId="5876" sId="2">
    <oc r="A92">
      <v>91</v>
    </oc>
    <nc r="A92">
      <v>90</v>
    </nc>
  </rcc>
  <rcc rId="5877" sId="2">
    <oc r="A93">
      <v>92</v>
    </oc>
    <nc r="A93">
      <v>91</v>
    </nc>
  </rcc>
  <rcc rId="5878" sId="2">
    <oc r="A94">
      <v>93</v>
    </oc>
    <nc r="A94">
      <v>92</v>
    </nc>
  </rcc>
  <rcc rId="5879" sId="2">
    <oc r="A95">
      <v>94</v>
    </oc>
    <nc r="A95">
      <v>93</v>
    </nc>
  </rcc>
  <rcc rId="5880" sId="2">
    <nc r="A96">
      <v>94</v>
    </nc>
  </rcc>
  <rcc rId="5881" sId="2">
    <oc r="A98">
      <v>97</v>
    </oc>
    <nc r="A98">
      <v>96</v>
    </nc>
  </rcc>
  <rcc rId="5882" sId="2">
    <oc r="A99">
      <v>98</v>
    </oc>
    <nc r="A99">
      <v>97</v>
    </nc>
  </rcc>
  <rcc rId="5883" sId="2">
    <oc r="A100">
      <v>99</v>
    </oc>
    <nc r="A100">
      <v>98</v>
    </nc>
  </rcc>
  <rcc rId="5884" sId="2">
    <oc r="A101">
      <v>100</v>
    </oc>
    <nc r="A101">
      <v>99</v>
    </nc>
  </rcc>
  <rcc rId="5885" sId="2">
    <oc r="A102">
      <v>101</v>
    </oc>
    <nc r="A102">
      <v>100</v>
    </nc>
  </rcc>
  <rcc rId="5886" sId="2">
    <oc r="A103">
      <v>102</v>
    </oc>
    <nc r="A103">
      <v>101</v>
    </nc>
  </rcc>
  <rcc rId="5887" sId="2">
    <oc r="A104">
      <v>103</v>
    </oc>
    <nc r="A104">
      <v>102</v>
    </nc>
  </rcc>
  <rcc rId="5888" sId="2">
    <oc r="A105">
      <v>104</v>
    </oc>
    <nc r="A105">
      <v>103</v>
    </nc>
  </rcc>
  <rcc rId="5889" sId="2">
    <oc r="A106">
      <v>105</v>
    </oc>
    <nc r="A106">
      <v>104</v>
    </nc>
  </rcc>
  <rcc rId="5890" sId="2">
    <oc r="A107">
      <v>106</v>
    </oc>
    <nc r="A107">
      <v>105</v>
    </nc>
  </rcc>
  <rcc rId="5891" sId="2">
    <oc r="A108">
      <v>107</v>
    </oc>
    <nc r="A108">
      <v>106</v>
    </nc>
  </rcc>
  <rcc rId="5892" sId="2">
    <oc r="A109">
      <v>108</v>
    </oc>
    <nc r="A109">
      <v>107</v>
    </nc>
  </rcc>
  <rcc rId="5893" sId="2">
    <oc r="A110">
      <v>109</v>
    </oc>
    <nc r="A110">
      <v>108</v>
    </nc>
  </rcc>
  <rcc rId="5894" sId="2">
    <oc r="A111">
      <v>110</v>
    </oc>
    <nc r="A111">
      <v>109</v>
    </nc>
  </rcc>
  <rcc rId="5895" sId="2">
    <oc r="A112">
      <v>111</v>
    </oc>
    <nc r="A112">
      <v>110</v>
    </nc>
  </rcc>
  <rcc rId="5896" sId="2">
    <oc r="A113">
      <v>112</v>
    </oc>
    <nc r="A113">
      <v>111</v>
    </nc>
  </rcc>
  <rcc rId="5897" sId="2">
    <oc r="A114">
      <v>113</v>
    </oc>
    <nc r="A114">
      <v>112</v>
    </nc>
  </rcc>
  <rcc rId="5898" sId="2">
    <oc r="A115">
      <v>114</v>
    </oc>
    <nc r="A115">
      <v>113</v>
    </nc>
  </rcc>
  <rcc rId="5899" sId="2">
    <oc r="A116">
      <v>115</v>
    </oc>
    <nc r="A116">
      <v>114</v>
    </nc>
  </rcc>
  <rcc rId="5900" sId="2">
    <oc r="A117">
      <v>116</v>
    </oc>
    <nc r="A117">
      <v>115</v>
    </nc>
  </rcc>
  <rcc rId="5901" sId="2">
    <oc r="A118">
      <v>117</v>
    </oc>
    <nc r="A118">
      <v>116</v>
    </nc>
  </rcc>
  <rcc rId="5902" sId="2">
    <oc r="A119">
      <v>118</v>
    </oc>
    <nc r="A119">
      <v>117</v>
    </nc>
  </rcc>
  <rcc rId="5903" sId="2">
    <oc r="A120">
      <v>119</v>
    </oc>
    <nc r="A120">
      <v>118</v>
    </nc>
  </rcc>
  <rcc rId="5904" sId="2">
    <oc r="A121">
      <v>120</v>
    </oc>
    <nc r="A121">
      <v>119</v>
    </nc>
  </rcc>
  <rcc rId="5905" sId="2">
    <oc r="A122">
      <v>121</v>
    </oc>
    <nc r="A122">
      <v>120</v>
    </nc>
  </rcc>
  <rcc rId="5906" sId="2">
    <oc r="A123">
      <v>122</v>
    </oc>
    <nc r="A123">
      <v>121</v>
    </nc>
  </rcc>
  <rcc rId="5907" sId="2">
    <oc r="A124">
      <v>123</v>
    </oc>
    <nc r="A124">
      <v>122</v>
    </nc>
  </rcc>
  <rcc rId="5908" sId="2">
    <oc r="A125">
      <v>124</v>
    </oc>
    <nc r="A125">
      <v>123</v>
    </nc>
  </rcc>
  <rcc rId="5909" sId="2">
    <oc r="A126">
      <v>125</v>
    </oc>
    <nc r="A126">
      <v>124</v>
    </nc>
  </rcc>
  <rcc rId="5910" sId="2">
    <oc r="A127">
      <v>126</v>
    </oc>
    <nc r="A127">
      <v>125</v>
    </nc>
  </rcc>
  <rfmt sheetId="2" sqref="E1:E1048576">
    <dxf>
      <alignment horizontal="left"/>
    </dxf>
  </rfmt>
</revisions>
</file>

<file path=xl/revisions/revisionLog1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11" sId="1">
    <nc r="D632">
      <f>ROUNDUP(SUM(F632+G632+H632+I632+J632+K632+M632+O632+P632+Q632+R632+S632)*0.0214,2)</f>
    </nc>
  </rcc>
  <rcc rId="5912" sId="1" odxf="1" dxf="1">
    <nc r="T908" t="inlineStr">
      <is>
        <t>ЭС с 2022 не сост аукци. ПСД на работы 24-25</t>
      </is>
    </nc>
    <odxf>
      <font>
        <name val="Times New Roman"/>
        <family val="1"/>
        <charset val="204"/>
        <scheme val="none"/>
      </font>
    </odxf>
    <ndxf>
      <font>
        <color auto="1"/>
        <name val="Times New Roman"/>
        <family val="1"/>
        <charset val="204"/>
        <scheme val="none"/>
      </font>
    </ndxf>
  </rcc>
  <rcc rId="5913" sId="1">
    <oc r="U908" t="inlineStr">
      <is>
        <t>ЭС с 2022 не сост аукци. ПСД на работы 24-25</t>
      </is>
    </oc>
    <nc r="U908"/>
  </rcc>
  <rfmt sheetId="1" sqref="K949">
    <dxf>
      <alignment horizontal="right"/>
    </dxf>
  </rfmt>
</revisions>
</file>

<file path=xl/revisions/revisionLog1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14" sId="1">
    <oc r="T14" t="inlineStr">
      <is>
        <t>Сети в полном объеме</t>
      </is>
    </oc>
    <nc r="T14"/>
  </rcc>
  <rcc rId="5915" sId="1">
    <oc r="T15" t="inlineStr">
      <is>
        <t>сети в полном объеме</t>
      </is>
    </oc>
    <nc r="T15"/>
  </rcc>
  <rcc rId="5916" sId="1">
    <oc r="T16" t="inlineStr">
      <is>
        <t>Сети в полном объеме</t>
      </is>
    </oc>
    <nc r="T16"/>
  </rcc>
  <rcc rId="5917" sId="1">
    <oc r="T17" t="inlineStr">
      <is>
        <t>Сети в полном объеме</t>
      </is>
    </oc>
    <nc r="T17"/>
  </rcc>
  <rcc rId="5918" sId="1">
    <oc r="T18" t="inlineStr">
      <is>
        <t>Сети в полном объеме</t>
      </is>
    </oc>
    <nc r="T18"/>
  </rcc>
  <rcc rId="5919" sId="1">
    <oc r="T19" t="inlineStr">
      <is>
        <t>Сети в полном объеме</t>
      </is>
    </oc>
    <nc r="T19"/>
  </rcc>
  <rcc rId="5920" sId="1">
    <oc r="T21" t="inlineStr">
      <is>
        <t>Сети в полном объеме</t>
      </is>
    </oc>
    <nc r="T21"/>
  </rcc>
  <rcc rId="5921" sId="1">
    <oc r="T22" t="inlineStr">
      <is>
        <t>Сети в полном объеме</t>
      </is>
    </oc>
    <nc r="T22"/>
  </rcc>
  <rcc rId="5922" sId="1">
    <oc r="T23" t="inlineStr">
      <is>
        <t>Сети в полном объеме</t>
      </is>
    </oc>
    <nc r="T23"/>
  </rcc>
  <rcc rId="5923" sId="1">
    <oc r="T26" t="inlineStr">
      <is>
        <t>Сети в полном объеме</t>
      </is>
    </oc>
    <nc r="T26"/>
  </rcc>
  <rcc rId="5924" sId="1">
    <oc r="T27" t="inlineStr">
      <is>
        <t>сети в полном обьеме</t>
      </is>
    </oc>
    <nc r="T27"/>
  </rcc>
  <rcc rId="5925" sId="1">
    <oc r="T30" t="inlineStr">
      <is>
        <t>Работы с 2022 г по несостоявшемуся аукциону</t>
      </is>
    </oc>
    <nc r="T30"/>
  </rcc>
  <rcc rId="5926" sId="1">
    <oc r="T31" t="inlineStr">
      <is>
        <t>Работы с 2022 г по несостоявшемуся аукциону</t>
      </is>
    </oc>
    <nc r="T31"/>
  </rcc>
  <rcc rId="5927" sId="1">
    <oc r="T35" t="inlineStr">
      <is>
        <t>Сети в полном объеме</t>
      </is>
    </oc>
    <nc r="T35"/>
  </rcc>
  <rcc rId="5928" sId="1">
    <oc r="T36" t="inlineStr">
      <is>
        <t>ВО ниже 0,00 (Постановление администрации)</t>
      </is>
    </oc>
    <nc r="T36"/>
  </rcc>
  <rcc rId="5929" sId="1">
    <oc r="T38" t="inlineStr">
      <is>
        <t>ХГВС ниже 0,00, ВО ниже 0,00 (постановление администрации)</t>
      </is>
    </oc>
    <nc r="T38"/>
  </rcc>
  <rcc rId="5930" sId="1">
    <oc r="T39" t="inlineStr">
      <is>
        <t>ВО ниже 0,00 (Постановление администрации)</t>
      </is>
    </oc>
    <nc r="T39"/>
  </rcc>
  <rcc rId="5931" sId="1">
    <oc r="T41" t="inlineStr">
      <is>
        <t>ВО ниже 0,00 (Постановление администрации)</t>
      </is>
    </oc>
    <nc r="T41"/>
  </rcc>
  <rcc rId="5932" sId="1">
    <oc r="T42" t="inlineStr">
      <is>
        <t>ТС ниже 0,00, ХГВС ниже 0,00, ВО ниже 0,00 (постановление администрации)</t>
      </is>
    </oc>
    <nc r="T42"/>
  </rcc>
  <rcc rId="5933" sId="1">
    <oc r="T44" t="inlineStr">
      <is>
        <t>ТС ниже 0,00, ХГВС ниже 0,00, ВО ниже 0,00 (постановление администрации)</t>
      </is>
    </oc>
    <nc r="T44"/>
  </rcc>
  <rcc rId="5934" sId="1">
    <oc r="T45" t="inlineStr">
      <is>
        <t>ТС ниже 0,00, ХГВС ниже 0,00, ВО ниже 0,00 (постановление администрации)</t>
      </is>
    </oc>
    <nc r="T45"/>
  </rcc>
  <rcc rId="5935" sId="1">
    <oc r="T46" t="inlineStr">
      <is>
        <t>ТС ниже 0,00, ХГВС ниже 0,00, ВО ниже 0,00</t>
      </is>
    </oc>
    <nc r="T46"/>
  </rcc>
  <rcc rId="5936" sId="1">
    <oc r="T48" t="inlineStr">
      <is>
        <t>ХГВС ниже 0,00 (постановление администрации)</t>
      </is>
    </oc>
    <nc r="T48"/>
  </rcc>
  <rcc rId="5937" sId="1">
    <oc r="T50" t="inlineStr">
      <is>
        <t>ТС ниже 0,00, ХГВС ниже 0,00, ВО ниже 0,00 (постановление администрации)</t>
      </is>
    </oc>
    <nc r="T50"/>
  </rcc>
  <rcc rId="5938" sId="1">
    <oc r="T53" t="inlineStr">
      <is>
        <t>ХГВС ниже 0,00 (постановление администрации)</t>
      </is>
    </oc>
    <nc r="T53"/>
  </rcc>
  <rcc rId="5939" sId="1">
    <oc r="T54" t="inlineStr">
      <is>
        <t>ВО ниже 0,00 (Постановление администрации)</t>
      </is>
    </oc>
    <nc r="T54"/>
  </rcc>
  <rcc rId="5940" sId="1">
    <oc r="T57" t="inlineStr">
      <is>
        <t>ТС ниже 0,00, ХГВС ниже 0,00, ВО ниже 0,00 (постановление администрации)</t>
      </is>
    </oc>
    <nc r="T57"/>
  </rcc>
  <rcc rId="5941" sId="1">
    <oc r="T58" t="inlineStr">
      <is>
        <t>ХГВС ниже 0,00 (постановление администрации)</t>
      </is>
    </oc>
    <nc r="T58"/>
  </rcc>
  <rcc rId="5942" sId="1">
    <oc r="T59" t="inlineStr">
      <is>
        <t>ТС ниже 0,00, ХГВС ниже 0,00, ВО ниже 0,00 (постановление администрации)</t>
      </is>
    </oc>
    <nc r="T59"/>
  </rcc>
  <rcc rId="5943" sId="1">
    <oc r="T60" t="inlineStr">
      <is>
        <t>ТС ниже 0,00, ХГВС ниже 0,00, ВО ниже 0,00 (постановление администрации)</t>
      </is>
    </oc>
    <nc r="T60"/>
  </rcc>
  <rcc rId="5944" sId="1">
    <oc r="T61" t="inlineStr">
      <is>
        <t>ТС ниже 0,00, ХГВС ниже 0,00, ВО ниже 0,00 (постановление администрации)</t>
      </is>
    </oc>
    <nc r="T61"/>
  </rcc>
  <rcc rId="5945" sId="1">
    <oc r="T63" t="inlineStr">
      <is>
        <t>ТС выполнить только ниже 0,00</t>
      </is>
    </oc>
    <nc r="T63"/>
  </rcc>
  <rcc rId="5946" sId="1">
    <oc r="T64" t="inlineStr">
      <is>
        <t>ТС, ХГВС, ВО перенесены на 2026-2028 гг</t>
      </is>
    </oc>
    <nc r="T64"/>
  </rcc>
  <rcc rId="5947" sId="1">
    <oc r="T65" t="inlineStr">
      <is>
        <t>ТС, ХГВС, ВО и подвал перенесены на 2026-2028 гг</t>
      </is>
    </oc>
    <nc r="T65"/>
  </rcc>
  <rcc rId="5948" sId="1">
    <oc r="T66" t="inlineStr">
      <is>
        <t>ТС ниже 0,00, ХГВС ниже 0,00, ВО ниже 0,00</t>
      </is>
    </oc>
    <nc r="T66"/>
  </rcc>
  <rcc rId="5949" sId="1">
    <oc r="T67" t="inlineStr">
      <is>
        <t>ТС ниже 0,00, ХГВС ниже 0,00, ВО ниже 0,00</t>
      </is>
    </oc>
    <nc r="T67"/>
  </rcc>
  <rcc rId="5950" sId="1">
    <oc r="T68" t="inlineStr">
      <is>
        <t>ТС ниже 0,00, ХГВС ниже 0,00, ВО ниже 0,00</t>
      </is>
    </oc>
    <nc r="T68"/>
  </rcc>
  <rcc rId="5951" sId="1">
    <oc r="T69" t="inlineStr">
      <is>
        <t>ТС, ХГВС, ВО и подвал перенесены на 2026-2028 гг</t>
      </is>
    </oc>
    <nc r="T69"/>
  </rcc>
  <rcc rId="5952" sId="1">
    <oc r="T70" t="inlineStr">
      <is>
        <t>Сети в полном объеме</t>
      </is>
    </oc>
    <nc r="T70"/>
  </rcc>
  <rcc rId="5953" sId="1">
    <oc r="T71" t="inlineStr">
      <is>
        <t>ХГВС ниже 0,00 (постановление администрации)</t>
      </is>
    </oc>
    <nc r="T71"/>
  </rcc>
  <rcc rId="5954" sId="1">
    <oc r="T72" t="inlineStr">
      <is>
        <t>ТС ниже 0,00, ХГВС ниже 0,00, ВО ниже 0,00 (постановление администрации)</t>
      </is>
    </oc>
    <nc r="T72"/>
  </rcc>
  <rcc rId="5955" sId="1">
    <oc r="T73" t="inlineStr">
      <is>
        <t>ВО ниже 0,00 (постановление администрации)</t>
      </is>
    </oc>
    <nc r="T73"/>
  </rcc>
  <rcc rId="5956" sId="1">
    <oc r="T74" t="inlineStr">
      <is>
        <t>ТС ниже 0,00, ХГВС ниже 0,00, ВО ниже 0,00 (постановление администрации)</t>
      </is>
    </oc>
    <nc r="T74"/>
  </rcc>
  <rcc rId="5957" sId="1">
    <oc r="T75" t="inlineStr">
      <is>
        <t>ТС ниже 0,00, ХГВС ниже 0,00, ВО ниже 0,00 (постановление администрации)</t>
      </is>
    </oc>
    <nc r="T75"/>
  </rcc>
  <rcc rId="5958" sId="1">
    <oc r="T76" t="inlineStr">
      <is>
        <t>ХГВС ниже 0,00, ВО ниже 0,00 (постановление администрации)</t>
      </is>
    </oc>
    <nc r="T76"/>
  </rcc>
  <rcc rId="5959" sId="1">
    <oc r="T77" t="inlineStr">
      <is>
        <t>ХГВС ниже 0,00, ВО ниже 0,00 (постановление администрации)</t>
      </is>
    </oc>
    <nc r="T77"/>
  </rcc>
  <rcc rId="5960" sId="1">
    <oc r="T78" t="inlineStr">
      <is>
        <t>ХГВС ниже 0,00, ВО ниже 0,00 (постановление администрации)</t>
      </is>
    </oc>
    <nc r="T78"/>
  </rcc>
  <rcc rId="5961" sId="1">
    <oc r="T79" t="inlineStr">
      <is>
        <t>ХГВС ниже 0,00, ВО ниже 0,00 (постановление администрации)</t>
      </is>
    </oc>
    <nc r="T79"/>
  </rcc>
  <rcc rId="5962" sId="1">
    <oc r="T80" t="inlineStr">
      <is>
        <t>ТС ниже 0,00, ХГВС ниже 0,00, ВО ниже 0,00 (постановление администрации)</t>
      </is>
    </oc>
    <nc r="T80"/>
  </rcc>
  <rcc rId="5963" sId="1">
    <oc r="T81" t="inlineStr">
      <is>
        <t>ВО ниже 0,00 (постановление администрации)</t>
      </is>
    </oc>
    <nc r="T81"/>
  </rcc>
  <rcc rId="5964" sId="1">
    <oc r="T82" t="inlineStr">
      <is>
        <t>ТС ниже 0,00, ХГВС ниже 0,00, ВО ниже 0,00 (постановление администрации)</t>
      </is>
    </oc>
    <nc r="T82"/>
  </rcc>
  <rcc rId="5965" sId="1">
    <oc r="T83" t="inlineStr">
      <is>
        <t>ХГВС ниже 0,00, ВО ниже 0,00 (постановление администрации)</t>
      </is>
    </oc>
    <nc r="T83"/>
  </rcc>
  <rcc rId="5966" sId="1">
    <oc r="T84" t="inlineStr">
      <is>
        <t>ТС ниже 0,00, ВО ниже 0,00 (постановление администрации)</t>
      </is>
    </oc>
    <nc r="T84"/>
  </rcc>
  <rcc rId="5967" sId="1">
    <oc r="T87" t="inlineStr">
      <is>
        <t>ТС ниже 0,00, ХВС ниже 0,00</t>
      </is>
    </oc>
    <nc r="T87"/>
  </rcc>
  <rcc rId="5968" sId="1">
    <oc r="T88" t="inlineStr">
      <is>
        <t>ТС ниже 0,00</t>
      </is>
    </oc>
    <nc r="T88"/>
  </rcc>
  <rcc rId="5969" sId="1">
    <oc r="T90" t="inlineStr">
      <is>
        <t>ТС ниже 0,00, ХВС ниже 0,00</t>
      </is>
    </oc>
    <nc r="T90"/>
  </rcc>
  <rcc rId="5970" sId="1">
    <oc r="T91" t="inlineStr">
      <is>
        <t>ТС ниже 0,00, ХВС ниже 0,00</t>
      </is>
    </oc>
    <nc r="T91"/>
  </rcc>
  <rcc rId="5971" sId="1">
    <oc r="T92" t="inlineStr">
      <is>
        <t>ТС ниже 0,00, ХВС ниже 0,00</t>
      </is>
    </oc>
    <nc r="T92"/>
  </rcc>
  <rcc rId="5972" sId="1">
    <oc r="T93" t="inlineStr">
      <is>
        <t>ТС ниже 0,00, ХВС ниже 0,00</t>
      </is>
    </oc>
    <nc r="T93"/>
  </rcc>
  <rcc rId="5973" sId="1">
    <oc r="T94" t="inlineStr">
      <is>
        <t>ТС ниже 0,00, ХВС ниже 0,00</t>
      </is>
    </oc>
    <nc r="T94"/>
  </rcc>
  <rcc rId="5974" sId="1">
    <oc r="T95" t="inlineStr">
      <is>
        <t>ТС ниже 0,00, ХВС ниже 0,00</t>
      </is>
    </oc>
    <nc r="T95"/>
  </rcc>
  <rcc rId="5975" sId="1">
    <oc r="T97" t="inlineStr">
      <is>
        <t>ВО ниже 0,00</t>
      </is>
    </oc>
    <nc r="T97"/>
  </rcc>
  <rcc rId="5976" sId="1">
    <oc r="T98" t="inlineStr">
      <is>
        <t>ХВС ниже 0,00, ВО ниже 0,00 (решение ОСС, утвердили стоимость сами)</t>
      </is>
    </oc>
    <nc r="T98"/>
  </rcc>
  <rcc rId="5977" sId="1">
    <oc r="T106" t="inlineStr">
      <is>
        <t>все сети только ниже 0,00</t>
      </is>
    </oc>
    <nc r="T106"/>
  </rcc>
  <rcc rId="5978" sId="1">
    <oc r="T107" t="inlineStr">
      <is>
        <t>все сети только ниже 0,00</t>
      </is>
    </oc>
    <nc r="T107"/>
  </rcc>
  <rcc rId="5979" sId="1">
    <oc r="T115" t="inlineStr">
      <is>
        <t>все сети только ниже 0,00</t>
      </is>
    </oc>
    <nc r="T115"/>
  </rcc>
  <rcc rId="5980" sId="1">
    <oc r="T116" t="inlineStr">
      <is>
        <t>все сети только ниже 0,00</t>
      </is>
    </oc>
    <nc r="T116"/>
  </rcc>
  <rcc rId="5981" sId="1">
    <oc r="T117" t="inlineStr">
      <is>
        <t>все сети только ниже 0,00</t>
      </is>
    </oc>
    <nc r="T117"/>
  </rcc>
  <rcc rId="5982" sId="1">
    <oc r="T118" t="inlineStr">
      <is>
        <t>все сети только ниже 0,00</t>
      </is>
    </oc>
    <nc r="T118"/>
  </rcc>
  <rcc rId="5983" sId="1">
    <oc r="T119" t="inlineStr">
      <is>
        <t>все сети только ниже 0,00</t>
      </is>
    </oc>
    <nc r="T119"/>
  </rcc>
  <rcc rId="5984" sId="1">
    <oc r="T122" t="inlineStr">
      <is>
        <t>Только НИЖЕ 0,00 с 2022 (ПИР в 2020 году)</t>
      </is>
    </oc>
    <nc r="T122"/>
  </rcc>
  <rcc rId="5985" sId="1">
    <oc r="T123" t="inlineStr">
      <is>
        <t>Только НИЖЕ 0,00 с 2022 (ПИР в 2020 году)</t>
      </is>
    </oc>
    <nc r="T123"/>
  </rcc>
  <rcc rId="5986" sId="1">
    <oc r="T124" t="inlineStr">
      <is>
        <t>все сети только ниже 0,00</t>
      </is>
    </oc>
    <nc r="T124"/>
  </rcc>
  <rcc rId="5987" sId="1">
    <oc r="T125" t="inlineStr">
      <is>
        <t>все сети только ниже 0,00</t>
      </is>
    </oc>
    <nc r="T125"/>
  </rcc>
  <rcc rId="5988" sId="1">
    <oc r="T126" t="inlineStr">
      <is>
        <t>все сети только ниже 0,00</t>
      </is>
    </oc>
    <nc r="T126"/>
  </rcc>
  <rcc rId="5989" sId="1">
    <oc r="T128" t="inlineStr">
      <is>
        <t>все сети только ниже 0,00</t>
      </is>
    </oc>
    <nc r="T128"/>
  </rcc>
  <rcc rId="5990" sId="1">
    <oc r="T130" t="inlineStr">
      <is>
        <t>все сети только ниже 0,00</t>
      </is>
    </oc>
    <nc r="T130"/>
  </rcc>
  <rcc rId="5991" sId="1">
    <oc r="T139" t="inlineStr">
      <is>
        <t>ТС ниже 0,00, ВО ниже 0,00</t>
      </is>
    </oc>
    <nc r="T139"/>
  </rcc>
  <rcc rId="5992" sId="1">
    <oc r="T142" t="inlineStr">
      <is>
        <t>ТС выше 0,00 с 2022 года</t>
      </is>
    </oc>
    <nc r="T142"/>
  </rcc>
  <rcc rId="5993" sId="1">
    <oc r="T143" t="inlineStr">
      <is>
        <t>ВО ниже 0,00</t>
      </is>
    </oc>
    <nc r="T143"/>
  </rcc>
  <rcc rId="5994" sId="1">
    <oc r="T144" t="inlineStr">
      <is>
        <t>ТС ниже 0,00, ХГВС ниже 0,00, ВО ниже 0,00</t>
      </is>
    </oc>
    <nc r="T144"/>
  </rcc>
  <rcc rId="5995" sId="1">
    <oc r="T145" t="inlineStr">
      <is>
        <t>ТС выше отм. 0,00 по невозможности с 2022 года</t>
      </is>
    </oc>
    <nc r="T145"/>
  </rcc>
  <rcc rId="5996" sId="1">
    <oc r="T146" t="inlineStr">
      <is>
        <t>ТС ниже 0,00, ВО ниже 0,00</t>
      </is>
    </oc>
    <nc r="T146"/>
  </rcc>
  <rcc rId="5997" sId="1">
    <oc r="T148" t="inlineStr">
      <is>
        <t>ТС ниже 0,00, ХГВС ниже 0,00, ВО ниже 0,00</t>
      </is>
    </oc>
    <nc r="T148"/>
  </rcc>
  <rcc rId="5998" sId="1">
    <oc r="T151" t="inlineStr">
      <is>
        <t>ТС ниже 0,000, ХГВС ниже 0,000 и ВО ниже 0,000</t>
      </is>
    </oc>
    <nc r="T151"/>
  </rcc>
  <rcc rId="5999" sId="1">
    <oc r="T158" t="inlineStr">
      <is>
        <t>ТС только ниже 0,00</t>
      </is>
    </oc>
    <nc r="T158"/>
  </rcc>
  <rcc rId="6000" sId="1">
    <oc r="T191" t="inlineStr">
      <is>
        <t>с 2022 года не сост аукц</t>
      </is>
    </oc>
    <nc r="T191"/>
  </rcc>
  <rcc rId="6001" sId="1">
    <oc r="T195" t="inlineStr">
      <is>
        <t>с 2022 года не сост аукц</t>
      </is>
    </oc>
    <nc r="T195"/>
  </rcc>
  <rcc rId="6002" sId="1">
    <oc r="T196" t="inlineStr">
      <is>
        <t>с 2022 года не сост аукц</t>
      </is>
    </oc>
    <nc r="T196"/>
  </rcc>
  <rcc rId="6003" sId="1">
    <oc r="T198" t="inlineStr">
      <is>
        <t>с 2022 года не сост аукц</t>
      </is>
    </oc>
    <nc r="T198"/>
  </rcc>
  <rcc rId="6004" sId="1">
    <oc r="T199" t="inlineStr">
      <is>
        <t>с 2022 года не сост аукц</t>
      </is>
    </oc>
    <nc r="T199"/>
  </rcc>
  <rcc rId="6005" sId="1">
    <oc r="T200" t="inlineStr">
      <is>
        <t>с 2022 года не сост аукц, сети не перенесла т.к. нет решения ОСС на выше 0,00, а ниже 0,00 сдали в 2022</t>
      </is>
    </oc>
    <nc r="T200"/>
  </rcc>
  <rcc rId="6006" sId="1">
    <oc r="T201" t="inlineStr">
      <is>
        <t>с 2022 года не сост аукц</t>
      </is>
    </oc>
    <nc r="T201"/>
  </rcc>
  <rcc rId="6007" sId="1">
    <oc r="T204" t="inlineStr">
      <is>
        <t>с 2022 года не сост аукц, все СЕТИ только ниже 0,00</t>
      </is>
    </oc>
    <nc r="T204"/>
  </rcc>
  <rcc rId="6008" sId="1">
    <oc r="T205" t="inlineStr">
      <is>
        <t>с 2022 года не сост аукц, все СЕТИ только ниже 0,00</t>
      </is>
    </oc>
    <nc r="T205"/>
  </rcc>
  <rcc rId="6009" sId="1">
    <oc r="T212" t="inlineStr">
      <is>
        <t>с 2022 года не сост аукц</t>
      </is>
    </oc>
    <nc r="T212"/>
  </rcc>
  <rcc rId="6010" sId="1">
    <oc r="T214" t="inlineStr">
      <is>
        <t>ТС в полном объеме</t>
      </is>
    </oc>
    <nc r="T214"/>
  </rcc>
  <rcc rId="6011" sId="1">
    <oc r="T245" t="inlineStr">
      <is>
        <t>ВО только ВЫШЕ 0,00 с 2022 года не сост аукц</t>
      </is>
    </oc>
    <nc r="T245"/>
  </rcc>
  <rcc rId="6012" sId="1">
    <oc r="T246" t="inlineStr">
      <is>
        <t>с 2022 года не сост аукц</t>
      </is>
    </oc>
    <nc r="T246"/>
  </rcc>
  <rcc rId="6013" sId="1">
    <oc r="T247" t="inlineStr">
      <is>
        <t>Сети только ниже 0,00</t>
      </is>
    </oc>
    <nc r="T247"/>
  </rcc>
  <rcc rId="6014" sId="1">
    <oc r="T251" t="inlineStr">
      <is>
        <t>ВО только ниже 0,00</t>
      </is>
    </oc>
    <nc r="T251"/>
  </rcc>
  <rcc rId="6015" sId="1">
    <oc r="T254" t="inlineStr">
      <is>
        <t>СЕТИ только ниже 0,00, с 2022 года не сост аукц</t>
      </is>
    </oc>
    <nc r="T254"/>
  </rcc>
  <rcc rId="6016" sId="1">
    <oc r="T255" t="inlineStr">
      <is>
        <t>с 2022 года не сост аукц</t>
      </is>
    </oc>
    <nc r="T255"/>
  </rcc>
  <rcc rId="6017" sId="1">
    <oc r="T256" t="inlineStr">
      <is>
        <t>с 2022 года не сост аукц</t>
      </is>
    </oc>
    <nc r="T256"/>
  </rcc>
  <rcc rId="6018" sId="1">
    <oc r="T257" t="inlineStr">
      <is>
        <t>с 2022 года не сост аукц</t>
      </is>
    </oc>
    <nc r="T257"/>
  </rcc>
  <rcc rId="6019" sId="1">
    <oc r="T258" t="inlineStr">
      <is>
        <t>СЕТИ только ниже 0,00, с 2022 года не сост аукц</t>
      </is>
    </oc>
    <nc r="T258"/>
  </rcc>
  <rcc rId="6020" sId="1">
    <oc r="T259" t="inlineStr">
      <is>
        <t>СЕТИ только ниже 0,00, с 2022 года не сост аукц</t>
      </is>
    </oc>
    <nc r="T259"/>
  </rcc>
  <rcc rId="6021" sId="1">
    <oc r="T260" t="inlineStr">
      <is>
        <t>с 2022 года не сост аукц</t>
      </is>
    </oc>
    <nc r="T260"/>
  </rcc>
  <rcc rId="6022" sId="1">
    <oc r="T262" t="inlineStr">
      <is>
        <t>СЕТИ только ниже 0,00, с 2022 года не сост аукц</t>
      </is>
    </oc>
    <nc r="T262"/>
  </rcc>
  <rcc rId="6023" sId="1">
    <oc r="T268" t="inlineStr">
      <is>
        <t>все сети ниже 0,00</t>
      </is>
    </oc>
    <nc r="T268"/>
  </rcc>
  <rcc rId="6024" sId="1">
    <oc r="T272" t="inlineStr">
      <is>
        <t>все сети ниже 0,00</t>
      </is>
    </oc>
    <nc r="T272"/>
  </rcc>
  <rcc rId="6025" sId="1">
    <oc r="T274" t="inlineStr">
      <is>
        <t>ТС только ниже 0,00</t>
      </is>
    </oc>
    <nc r="T274"/>
  </rcc>
  <rcc rId="6026" sId="1">
    <oc r="T275" t="inlineStr">
      <is>
        <t>все сети только ниже 0,00</t>
      </is>
    </oc>
    <nc r="T275"/>
  </rcc>
  <rcc rId="6027" sId="1">
    <oc r="T276" t="inlineStr">
      <is>
        <t>все сети только ниже 0,00</t>
      </is>
    </oc>
    <nc r="T276"/>
  </rcc>
  <rcc rId="6028" sId="1">
    <oc r="T278" t="inlineStr">
      <is>
        <t>все сети ниже 0,00</t>
      </is>
    </oc>
    <nc r="T278"/>
  </rcc>
  <rcc rId="6029" sId="1">
    <oc r="T280" t="inlineStr">
      <is>
        <t>По невозможности с 2022 с продлением договора</t>
      </is>
    </oc>
    <nc r="T280"/>
  </rcc>
  <rcc rId="6030" sId="1">
    <oc r="T284" t="inlineStr">
      <is>
        <t>все сети ниже 0,00</t>
      </is>
    </oc>
    <nc r="T284"/>
  </rcc>
  <rcc rId="6031" sId="1">
    <oc r="T285" t="inlineStr">
      <is>
        <t>все сети ниже 0,00</t>
      </is>
    </oc>
    <nc r="T285"/>
  </rcc>
  <rcc rId="6032" sId="1">
    <oc r="T286" t="inlineStr">
      <is>
        <t>все сети ниже 0,00</t>
      </is>
    </oc>
    <nc r="T286"/>
  </rcc>
  <rcc rId="6033" sId="1">
    <oc r="T287" t="inlineStr">
      <is>
        <t>все сети ниже 0,00</t>
      </is>
    </oc>
    <nc r="T287"/>
  </rcc>
  <rcc rId="6034" sId="1">
    <oc r="T292" t="inlineStr">
      <is>
        <t>все сети ниже 0,00</t>
      </is>
    </oc>
    <nc r="T292"/>
  </rcc>
  <rcc rId="6035" sId="1">
    <oc r="T293" t="inlineStr">
      <is>
        <t>все сети ниже 0,00</t>
      </is>
    </oc>
    <nc r="T293"/>
  </rcc>
  <rcc rId="6036" sId="1">
    <oc r="T294" t="inlineStr">
      <is>
        <t>все сети ниже 0,00</t>
      </is>
    </oc>
    <nc r="T294"/>
  </rcc>
  <rcc rId="6037" sId="1">
    <oc r="T295" t="inlineStr">
      <is>
        <t>все сети ниже 0,00</t>
      </is>
    </oc>
    <nc r="T295"/>
  </rcc>
  <rcc rId="6038" sId="1">
    <oc r="T296" t="inlineStr">
      <is>
        <t>все сети ниже 0,00</t>
      </is>
    </oc>
    <nc r="T296"/>
  </rcc>
  <rcc rId="6039" sId="1">
    <oc r="T297" t="inlineStr">
      <is>
        <t>все сети ниже 0,00</t>
      </is>
    </oc>
    <nc r="T297"/>
  </rcc>
  <rcc rId="6040" sId="1">
    <oc r="T298" t="inlineStr">
      <is>
        <t>все сети ниже 0,00</t>
      </is>
    </oc>
    <nc r="T298"/>
  </rcc>
  <rcc rId="6041" sId="1">
    <oc r="T301" t="inlineStr">
      <is>
        <t>Все сети только в местах общего пользования и выше 0,00 и ниже 0,00. НЕ выполнять стояки в квартирах.</t>
      </is>
    </oc>
    <nc r="T301"/>
  </rcc>
  <rcc rId="6042" sId="1">
    <oc r="T302" t="inlineStr">
      <is>
        <t>ХГВС ниже 0,00 с пожаротушением в местах общего пользования</t>
      </is>
    </oc>
    <nc r="T302"/>
  </rcc>
  <rcc rId="6043" sId="1">
    <oc r="T308" t="inlineStr">
      <is>
        <t>ТС ниже 0,00 и ВО ниже 0,00</t>
      </is>
    </oc>
    <nc r="T308"/>
  </rcc>
  <rcc rId="6044" sId="1">
    <oc r="T309" t="inlineStr">
      <is>
        <t>Сети ниже 0,00</t>
      </is>
    </oc>
    <nc r="T309"/>
  </rcc>
  <rcc rId="6045" sId="1">
    <oc r="T310" t="inlineStr">
      <is>
        <t>Сети ниже 0,00</t>
      </is>
    </oc>
    <nc r="T310"/>
  </rcc>
  <rcc rId="6046" sId="1">
    <oc r="T311" t="inlineStr">
      <is>
        <t>Сети ниже 0,00</t>
      </is>
    </oc>
    <nc r="T311"/>
  </rcc>
  <rcc rId="6047" sId="1">
    <oc r="T312" t="inlineStr">
      <is>
        <t>Сети ниже 0,00</t>
      </is>
    </oc>
    <nc r="T312"/>
  </rcc>
  <rcc rId="6048" sId="1">
    <oc r="T313" t="inlineStr">
      <is>
        <t>ХВС и ВО выше 0,00 с 2022 года</t>
      </is>
    </oc>
    <nc r="T313"/>
  </rcc>
  <rcc rId="6049" sId="1">
    <oc r="T314" t="inlineStr">
      <is>
        <t>ТС ниже 0,00</t>
      </is>
    </oc>
    <nc r="T314"/>
  </rcc>
  <rcc rId="6050" sId="1">
    <oc r="T316" t="inlineStr">
      <is>
        <t>Сети ниже 0,00</t>
      </is>
    </oc>
    <nc r="T316"/>
  </rcc>
  <rcc rId="6051" sId="1">
    <oc r="T317" t="inlineStr">
      <is>
        <t>Сети ниже 0,00</t>
      </is>
    </oc>
    <nc r="T317"/>
  </rcc>
  <rcc rId="6052" sId="1">
    <oc r="T318" t="inlineStr">
      <is>
        <t>Сети ниже 0,00</t>
      </is>
    </oc>
    <nc r="T318"/>
  </rcc>
  <rcc rId="6053" sId="1">
    <oc r="T319" t="inlineStr">
      <is>
        <t>Сети ниже 0,00</t>
      </is>
    </oc>
    <nc r="T319"/>
  </rcc>
  <rcc rId="6054" sId="1">
    <oc r="T324" t="inlineStr">
      <is>
        <t>ВО ниже 0,00</t>
      </is>
    </oc>
    <nc r="T324"/>
  </rcc>
  <rcc rId="6055" sId="1">
    <oc r="T325" t="inlineStr">
      <is>
        <t>Сети ниже 0,00</t>
      </is>
    </oc>
    <nc r="T325"/>
  </rcc>
  <rcc rId="6056" sId="1">
    <oc r="T326" t="inlineStr">
      <is>
        <t>ВО ниже 0,00</t>
      </is>
    </oc>
    <nc r="T326"/>
  </rcc>
  <rcc rId="6057" sId="1">
    <oc r="T328" t="inlineStr">
      <is>
        <t>ХВС ниже 0,00, остальные сети полностью</t>
      </is>
    </oc>
    <nc r="T328"/>
  </rcc>
  <rcc rId="6058" sId="1">
    <oc r="T329" t="inlineStr">
      <is>
        <t>ХГВС ниже 0,00, ВО полностью</t>
      </is>
    </oc>
    <nc r="T329"/>
  </rcc>
  <rcc rId="6059" sId="1">
    <oc r="T330" t="inlineStr">
      <is>
        <t>ВО ниже 0,00</t>
      </is>
    </oc>
    <nc r="T330"/>
  </rcc>
  <rcc rId="6060" sId="1">
    <oc r="T331" t="inlineStr">
      <is>
        <t>ТС выше 0.00 с 2022 г.</t>
      </is>
    </oc>
    <nc r="T331"/>
  </rcc>
  <rcc rId="6061" sId="1">
    <oc r="T332" t="inlineStr">
      <is>
        <t>сети в полном обьеме</t>
      </is>
    </oc>
    <nc r="T332"/>
  </rcc>
  <rcc rId="6062" sId="1">
    <oc r="T334" t="inlineStr">
      <is>
        <t>Все сети ниже 0,00</t>
      </is>
    </oc>
    <nc r="T334"/>
  </rcc>
  <rcc rId="6063" sId="1">
    <oc r="T335" t="inlineStr">
      <is>
        <t>ВО ниже 0,00</t>
      </is>
    </oc>
    <nc r="T335"/>
  </rcc>
  <rcc rId="6064" sId="1">
    <oc r="T338" t="inlineStr">
      <is>
        <t>Все сети ниже 0,00</t>
      </is>
    </oc>
    <nc r="T338"/>
  </rcc>
  <rcc rId="6065" sId="1">
    <oc r="T339" t="inlineStr">
      <is>
        <t>ВО ниже 0,00, утепление фасада БЕЗ торцов и окон</t>
      </is>
    </oc>
    <nc r="T339"/>
  </rcc>
  <rcc rId="6066" sId="1">
    <oc r="T340" t="inlineStr">
      <is>
        <t>ВО ниже 0,00</t>
      </is>
    </oc>
    <nc r="T340"/>
  </rcc>
  <rcc rId="6067" sId="1">
    <oc r="T341" t="inlineStr">
      <is>
        <t>ГВС полностью, фасад обязательно с окраской</t>
      </is>
    </oc>
    <nc r="T341"/>
  </rcc>
  <rcc rId="6068" sId="1">
    <oc r="T343" t="inlineStr">
      <is>
        <t>Все сети ниже 0,00</t>
      </is>
    </oc>
    <nc r="T343"/>
  </rcc>
  <rcc rId="6069" sId="1">
    <oc r="T344" t="inlineStr">
      <is>
        <t>Все сети ниже 0,00</t>
      </is>
    </oc>
    <nc r="T344"/>
  </rcc>
  <rcc rId="6070" sId="1">
    <oc r="T345" t="inlineStr">
      <is>
        <t>Все сети ниже 0,00</t>
      </is>
    </oc>
    <nc r="T345"/>
  </rcc>
  <rcc rId="6071" sId="1">
    <oc r="T347" t="inlineStr">
      <is>
        <t>утепление 2х торцов с ремонтом отмостки без замены окон и входных дверей 2х штук.</t>
      </is>
    </oc>
    <nc r="T347"/>
  </rcc>
  <rcc rId="6072" sId="1">
    <oc r="T348" t="inlineStr">
      <is>
        <t>ТС выше 0,00 с 2022 года по невозможности</t>
      </is>
    </oc>
    <nc r="T348"/>
  </rcc>
  <rcc rId="6073" sId="1">
    <oc r="T349" t="inlineStr">
      <is>
        <t>ТС выше 0,00 с 2022 года по невозможности</t>
      </is>
    </oc>
    <nc r="T349"/>
  </rcc>
  <rcc rId="6074" sId="1">
    <oc r="T350" t="inlineStr">
      <is>
        <t>Все сети ниже 0,00</t>
      </is>
    </oc>
    <nc r="T350"/>
  </rcc>
  <rcc rId="6075" sId="1">
    <oc r="T351" t="inlineStr">
      <is>
        <t>Все сети ниже 0,00</t>
      </is>
    </oc>
    <nc r="T351"/>
  </rcc>
  <rcc rId="6076" sId="1">
    <oc r="T352" t="inlineStr">
      <is>
        <t>ВО ниже 0,00</t>
      </is>
    </oc>
    <nc r="T352"/>
  </rcc>
  <rcc rId="6077" sId="1">
    <oc r="T353" t="inlineStr">
      <is>
        <t>Все сети ниже 0,00</t>
      </is>
    </oc>
    <nc r="T353"/>
  </rcc>
  <rcc rId="6078" sId="1">
    <oc r="T354" t="inlineStr">
      <is>
        <t>Все сети ниже 0,00, утепление только одного торца!!!</t>
      </is>
    </oc>
    <nc r="T354"/>
  </rcc>
  <rcc rId="6079" sId="1">
    <oc r="T355" t="inlineStr">
      <is>
        <t>Все сети только ниже 0,00</t>
      </is>
    </oc>
    <nc r="T355"/>
  </rcc>
  <rcc rId="6080" sId="1">
    <oc r="T356" t="inlineStr">
      <is>
        <t>Сети ниже 0,00</t>
      </is>
    </oc>
    <nc r="T356"/>
  </rcc>
  <rcc rId="6081" sId="1">
    <oc r="T357" t="inlineStr">
      <is>
        <t>Все сети ниже 0,00</t>
      </is>
    </oc>
    <nc r="T357"/>
  </rcc>
  <rcc rId="6082" sId="1">
    <oc r="T358" t="inlineStr">
      <is>
        <t>Все сети ниже 0,00, утепление только двух торцов</t>
      </is>
    </oc>
    <nc r="T358"/>
  </rcc>
  <rcc rId="6083" sId="1">
    <oc r="T359" t="inlineStr">
      <is>
        <t>ВО ниже 0,00</t>
      </is>
    </oc>
    <nc r="T359"/>
  </rcc>
  <rcc rId="6084" sId="1">
    <oc r="T360" t="inlineStr">
      <is>
        <t>ВО ниже 0,00</t>
      </is>
    </oc>
    <nc r="T360"/>
  </rcc>
  <rcc rId="6085" sId="1">
    <oc r="T361" t="inlineStr">
      <is>
        <t>ВО ниже 0,00</t>
      </is>
    </oc>
    <nc r="T361"/>
  </rcc>
  <rcc rId="6086" sId="1">
    <oc r="T362" t="inlineStr">
      <is>
        <t>Все сети ниже 0,00, в местах общего пользования выше 0,00 и пожаротушение (в квартирах НЕ ремонтировать)</t>
      </is>
    </oc>
    <nc r="T362"/>
  </rcc>
  <rcc rId="6087" sId="1">
    <oc r="T364" t="inlineStr">
      <is>
        <t>ТС и ВО полностью с 2022 г</t>
      </is>
    </oc>
    <nc r="T364"/>
  </rcc>
  <rcc rId="6088" sId="1">
    <oc r="T367" t="inlineStr">
      <is>
        <t>Сети ниже 0,00</t>
      </is>
    </oc>
    <nc r="T367"/>
  </rcc>
  <rcc rId="6089" sId="1">
    <oc r="T368" t="inlineStr">
      <is>
        <t>Сети ниже 0,00</t>
      </is>
    </oc>
    <nc r="T368"/>
  </rcc>
  <rcc rId="6090" sId="1">
    <oc r="T369" t="inlineStr">
      <is>
        <t>Все сети ниже 0,00</t>
      </is>
    </oc>
    <nc r="T369"/>
  </rcc>
  <rcc rId="6091" sId="1">
    <oc r="T371" t="inlineStr">
      <is>
        <t>ВО ниже 0,00</t>
      </is>
    </oc>
    <nc r="T371"/>
  </rcc>
  <rcc rId="6092" sId="1">
    <oc r="T372" t="inlineStr">
      <is>
        <t>ВО выше 0,00, заделка гермитизация швов утолщенная, типа мокрого фасада. Смотреть ПРОТОКОЛ ОСС от 30.11.2022</t>
      </is>
    </oc>
    <nc r="T372"/>
  </rcc>
  <rcc rId="6093" sId="1">
    <oc r="T375" t="inlineStr">
      <is>
        <t>Сети ниже 0,00</t>
      </is>
    </oc>
    <nc r="T375"/>
  </rcc>
  <rcc rId="6094" sId="1">
    <oc r="T376" t="inlineStr">
      <is>
        <t>ВО полностью, остальные сети только ниже 0,00. Сокращение состава по фасаду, СМОТРЕТЬ Протокол ОСС</t>
      </is>
    </oc>
    <nc r="T376"/>
  </rcc>
  <rcc rId="6095" sId="1">
    <oc r="T377" t="inlineStr">
      <is>
        <t>ТС выше 0,00 с 2022 г</t>
      </is>
    </oc>
    <nc r="T377"/>
  </rcc>
  <rcc rId="6096" sId="1">
    <oc r="T378" t="inlineStr">
      <is>
        <t>ТС выше 0,00 перенесен с 2022 года</t>
      </is>
    </oc>
    <nc r="T378"/>
  </rcc>
  <rcc rId="6097" sId="1">
    <oc r="T381" t="inlineStr">
      <is>
        <t>Все сети ниже 0,00. Фасад без утепления 1-го торца, без замены окон.</t>
      </is>
    </oc>
    <nc r="T381"/>
  </rcc>
  <rcc rId="6098" sId="1">
    <oc r="T382" t="inlineStr">
      <is>
        <t>Все сети ниже 0,00</t>
      </is>
    </oc>
    <nc r="T382"/>
  </rcc>
  <rcc rId="6099" sId="1">
    <oc r="T383" t="inlineStr">
      <is>
        <t>ТС ниже 0,00, ГВС полностью с циркуляцией</t>
      </is>
    </oc>
    <nc r="T383"/>
  </rcc>
  <rcc rId="6100" sId="1">
    <oc r="T385" t="inlineStr">
      <is>
        <t>утепление фасада (мокрый фасад) с 2022 года по расторжению договора с НТСМ</t>
      </is>
    </oc>
    <nc r="T385"/>
  </rcc>
  <rcc rId="6101" sId="1">
    <oc r="T388" t="inlineStr">
      <is>
        <t>все сети ниже 0,00</t>
      </is>
    </oc>
    <nc r="T388"/>
  </rcc>
  <rcc rId="6102" sId="1">
    <oc r="T390" t="inlineStr">
      <is>
        <t>ТС выше 0,00 с 2022</t>
      </is>
    </oc>
    <nc r="T390"/>
  </rcc>
  <rcc rId="6103" sId="1">
    <oc r="T391" t="inlineStr">
      <is>
        <t>ТС ниже 0,00</t>
      </is>
    </oc>
    <nc r="T391"/>
  </rcc>
  <rcc rId="6104" sId="1">
    <oc r="T392" t="inlineStr">
      <is>
        <t>Аукцион не состоялся в 2022 году</t>
      </is>
    </oc>
    <nc r="T392"/>
  </rcc>
  <rcc rId="6105" sId="1">
    <oc r="T393" t="inlineStr">
      <is>
        <t>ТС ниже 0,00</t>
      </is>
    </oc>
    <nc r="T393"/>
  </rcc>
  <rcc rId="6106" sId="1">
    <oc r="T394" t="inlineStr">
      <is>
        <t>Сети ниже 0,00, ремонт фасада и утепление одного торца</t>
      </is>
    </oc>
    <nc r="T394"/>
  </rcc>
  <rcc rId="6107" sId="1">
    <oc r="T395" t="inlineStr">
      <is>
        <t>Сети ниже 0,00</t>
      </is>
    </oc>
    <nc r="T395"/>
  </rcc>
  <rcc rId="6108" sId="1">
    <oc r="T396" t="inlineStr">
      <is>
        <t>Сети ниже 0,00</t>
      </is>
    </oc>
    <nc r="T396"/>
  </rcc>
  <rcc rId="6109" sId="1">
    <oc r="T397" t="inlineStr">
      <is>
        <t>Сети выше 0,00 с 2022 года</t>
      </is>
    </oc>
    <nc r="T397"/>
  </rcc>
  <rcc rId="6110" sId="1">
    <oc r="T399" t="inlineStr">
      <is>
        <t>Сети ниже 0,00</t>
      </is>
    </oc>
    <nc r="T399"/>
  </rcc>
  <rcc rId="6111" sId="1">
    <oc r="T400" t="inlineStr">
      <is>
        <t>ТС ниже 0,00</t>
      </is>
    </oc>
    <nc r="T400"/>
  </rcc>
  <rcc rId="6112" sId="1">
    <oc r="T405" t="inlineStr">
      <is>
        <t>Сети ниже 0,00</t>
      </is>
    </oc>
    <nc r="T405"/>
  </rcc>
  <rcc rId="6113" sId="1">
    <oc r="T412" t="inlineStr">
      <is>
        <t>все сети только ниже 0,00</t>
      </is>
    </oc>
    <nc r="T412"/>
  </rcc>
  <rcc rId="6114" sId="1">
    <oc r="T413" t="inlineStr">
      <is>
        <t>все сети только ниже 0,00</t>
      </is>
    </oc>
    <nc r="T413"/>
  </rcc>
  <rcc rId="6115" sId="1">
    <oc r="T414" t="inlineStr">
      <is>
        <t>ВО в полном объеме</t>
      </is>
    </oc>
    <nc r="T414"/>
  </rcc>
  <rcc rId="6116" sId="1">
    <oc r="T415" t="inlineStr">
      <is>
        <t>все сети только ниже 0,00</t>
      </is>
    </oc>
    <nc r="T415"/>
  </rcc>
  <rcc rId="6117" sId="1">
    <oc r="T417" t="inlineStr">
      <is>
        <t>все сети только ниже 0,00</t>
      </is>
    </oc>
    <nc r="T417"/>
  </rcc>
  <rcc rId="6118" sId="1">
    <oc r="T418" t="inlineStr">
      <is>
        <t>все сети только ниже 0,00</t>
      </is>
    </oc>
    <nc r="T418"/>
  </rcc>
  <rcc rId="6119" sId="1">
    <oc r="T419" t="inlineStr">
      <is>
        <t>все сети только ниже 0,00</t>
      </is>
    </oc>
    <nc r="T419"/>
  </rcc>
  <rcc rId="6120" sId="1">
    <oc r="T420" t="inlineStr">
      <is>
        <t>все сети только ниже 0,00</t>
      </is>
    </oc>
    <nc r="T420"/>
  </rcc>
  <rcc rId="6121" sId="1">
    <oc r="T421" t="inlineStr">
      <is>
        <t>все сети только ниже 0,00</t>
      </is>
    </oc>
    <nc r="T421"/>
  </rcc>
  <rcc rId="6122" sId="1">
    <oc r="T422" t="inlineStr">
      <is>
        <t>ТС только ниже 0,00
ВО в полном объеме</t>
      </is>
    </oc>
    <nc r="T422"/>
  </rcc>
  <rcc rId="6123" sId="1">
    <oc r="T423" t="inlineStr">
      <is>
        <t>все сети только ниже 0,00</t>
      </is>
    </oc>
    <nc r="T423"/>
  </rcc>
  <rcc rId="6124" sId="1">
    <oc r="T424" t="inlineStr">
      <is>
        <t>все сети только ниже 0,00</t>
      </is>
    </oc>
    <nc r="T424"/>
  </rcc>
  <rcc rId="6125" sId="1">
    <oc r="T427" t="inlineStr">
      <is>
        <t>ТС ниже 0,00</t>
      </is>
    </oc>
    <nc r="T427"/>
  </rcc>
  <rcc rId="6126" sId="1">
    <oc r="T428" t="inlineStr">
      <is>
        <t>все сети ниже 0,00</t>
      </is>
    </oc>
    <nc r="T428"/>
  </rcc>
  <rcc rId="6127" sId="1">
    <oc r="T429" t="inlineStr">
      <is>
        <t>все сети ниже 0,00</t>
      </is>
    </oc>
    <nc r="T429"/>
  </rcc>
  <rcc rId="6128" sId="1">
    <oc r="T430" t="inlineStr">
      <is>
        <t>все сети ниже 0,00</t>
      </is>
    </oc>
    <nc r="T430"/>
  </rcc>
  <rcc rId="6129" sId="1">
    <oc r="T431" t="inlineStr">
      <is>
        <t>все сети ниже 0,00</t>
      </is>
    </oc>
    <nc r="T431"/>
  </rcc>
  <rcc rId="6130" sId="1">
    <oc r="T432" t="inlineStr">
      <is>
        <t>сети в полном объеме</t>
      </is>
    </oc>
    <nc r="T432"/>
  </rcc>
  <rcc rId="6131" sId="1">
    <oc r="T433" t="inlineStr">
      <is>
        <t>все сети ниже 0,00</t>
      </is>
    </oc>
    <nc r="T433"/>
  </rcc>
  <rcc rId="6132" sId="1">
    <oc r="T436" t="inlineStr">
      <is>
        <t>все сети ниже 0,00</t>
      </is>
    </oc>
    <nc r="T436"/>
  </rcc>
  <rcc rId="6133" sId="1">
    <oc r="T437" t="inlineStr">
      <is>
        <t>все сети ниже 0,00</t>
      </is>
    </oc>
    <nc r="T437"/>
  </rcc>
  <rcc rId="6134" sId="1">
    <oc r="T438" t="inlineStr">
      <is>
        <t>ТС в полном объеме ВО ниже 0,00</t>
      </is>
    </oc>
    <nc r="T438"/>
  </rcc>
  <rcc rId="6135" sId="1">
    <oc r="T439" t="inlineStr">
      <is>
        <t>все сети ниже 0,00</t>
      </is>
    </oc>
    <nc r="T439"/>
  </rcc>
  <rcc rId="6136" sId="1">
    <oc r="T440" t="inlineStr">
      <is>
        <t>все сети ниже 0,00</t>
      </is>
    </oc>
    <nc r="T440"/>
  </rcc>
  <rcc rId="6137" sId="1">
    <oc r="T441" t="inlineStr">
      <is>
        <t>все сети ниже 0,00</t>
      </is>
    </oc>
    <nc r="T441"/>
  </rcc>
  <rcc rId="6138" sId="1">
    <oc r="T442" t="inlineStr">
      <is>
        <t>все сети ниже 0,00</t>
      </is>
    </oc>
    <nc r="T442"/>
  </rcc>
  <rcc rId="6139" sId="1">
    <oc r="T443" t="inlineStr">
      <is>
        <t>все сети ниже 0,00</t>
      </is>
    </oc>
    <nc r="T443"/>
  </rcc>
  <rcc rId="6140" sId="1">
    <oc r="T444" t="inlineStr">
      <is>
        <t>сети в полном объеме</t>
      </is>
    </oc>
    <nc r="T444"/>
  </rcc>
  <rcc rId="6141" sId="1">
    <oc r="T445" t="inlineStr">
      <is>
        <t>Сети в полном объеме</t>
      </is>
    </oc>
    <nc r="T445"/>
  </rcc>
  <rcc rId="6142" sId="1">
    <oc r="T447" t="inlineStr">
      <is>
        <t>все сети ниже 0,00</t>
      </is>
    </oc>
    <nc r="T447"/>
  </rcc>
  <rcc rId="6143" sId="1">
    <oc r="T448" t="inlineStr">
      <is>
        <t>все сети ниже 0,00</t>
      </is>
    </oc>
    <nc r="T448"/>
  </rcc>
  <rcc rId="6144" sId="1">
    <oc r="T449" t="inlineStr">
      <is>
        <t>все сети ниже 0,00</t>
      </is>
    </oc>
    <nc r="T449"/>
  </rcc>
  <rcc rId="6145" sId="1">
    <oc r="T456" t="inlineStr">
      <is>
        <t>все сети ниже 0,00</t>
      </is>
    </oc>
    <nc r="T456"/>
  </rcc>
  <rcc rId="6146" sId="1">
    <oc r="T458" t="inlineStr">
      <is>
        <t>все сети ниже 0,00</t>
      </is>
    </oc>
    <nc r="T458"/>
  </rcc>
  <rcc rId="6147" sId="1">
    <oc r="T459" t="inlineStr">
      <is>
        <t>все сети ниже 0,00</t>
      </is>
    </oc>
    <nc r="T459"/>
  </rcc>
  <rcc rId="6148" sId="1">
    <oc r="T461" t="inlineStr">
      <is>
        <t>все сети ниже 0,00</t>
      </is>
    </oc>
    <nc r="T461"/>
  </rcc>
  <rcc rId="6149" sId="1">
    <oc r="T462" t="inlineStr">
      <is>
        <t>все сети ниже 0,00</t>
      </is>
    </oc>
    <nc r="T462"/>
  </rcc>
  <rcc rId="6150" sId="1">
    <oc r="T463" t="inlineStr">
      <is>
        <t>все сети ниже 0,00</t>
      </is>
    </oc>
    <nc r="T463"/>
  </rcc>
  <rcc rId="6151" sId="1">
    <oc r="T465" t="inlineStr">
      <is>
        <t>все сети ниже 0,00</t>
      </is>
    </oc>
    <nc r="T465"/>
  </rcc>
  <rcc rId="6152" sId="1">
    <oc r="T466" t="inlineStr">
      <is>
        <t>все сети ниже 0,00</t>
      </is>
    </oc>
    <nc r="T466"/>
  </rcc>
  <rcc rId="6153" sId="1">
    <oc r="T467" t="inlineStr">
      <is>
        <t>все сети ниже 0,00</t>
      </is>
    </oc>
    <nc r="T467"/>
  </rcc>
  <rcc rId="6154" sId="1">
    <oc r="T469" t="inlineStr">
      <is>
        <t>все сети ниже 0,00</t>
      </is>
    </oc>
    <nc r="T469"/>
  </rcc>
  <rcc rId="6155" sId="1">
    <oc r="T470" t="inlineStr">
      <is>
        <t>все сети ниже 0,00</t>
      </is>
    </oc>
    <nc r="T470"/>
  </rcc>
  <rcc rId="6156" sId="1">
    <oc r="T471" t="inlineStr">
      <is>
        <t>все сети ниже 0,00</t>
      </is>
    </oc>
    <nc r="T471"/>
  </rcc>
  <rcc rId="6157" sId="1">
    <oc r="T472" t="inlineStr">
      <is>
        <t>все сети ниже 0,00</t>
      </is>
    </oc>
    <nc r="T472"/>
  </rcc>
  <rcc rId="6158" sId="1">
    <oc r="T475" t="inlineStr">
      <is>
        <t>ТС полностью</t>
      </is>
    </oc>
    <nc r="T475"/>
  </rcc>
  <rcc rId="6159" sId="1">
    <oc r="T476" t="inlineStr">
      <is>
        <t>Все сети ниже 0,00</t>
      </is>
    </oc>
    <nc r="T476"/>
  </rcc>
  <rcc rId="6160" sId="1">
    <oc r="T477" t="inlineStr">
      <is>
        <t>Замена только КРОВЕЛЬНОГО покрытия, смотреть Протокол ОСС</t>
      </is>
    </oc>
    <nc r="T477"/>
  </rcc>
  <rcc rId="6161" sId="1">
    <oc r="T478" t="inlineStr">
      <is>
        <t>С 2022 г по несостявшемуся конкурсу</t>
      </is>
    </oc>
    <nc r="T478"/>
  </rcc>
  <rcc rId="6162" sId="1">
    <oc r="T479" t="inlineStr">
      <is>
        <t>С 2022 г по несостявшемуся конкурсу</t>
      </is>
    </oc>
    <nc r="T479"/>
  </rcc>
  <rcc rId="6163" sId="1">
    <oc r="T480" t="inlineStr">
      <is>
        <t>Сети ниже 0,00, Смотреть Протокол ОСС по составу работ КРЫШИ</t>
      </is>
    </oc>
    <nc r="T480"/>
  </rcc>
  <rcc rId="6164" sId="1">
    <oc r="T481" t="inlineStr">
      <is>
        <t>Только утепление ТОРЦОВ, Сети ниже 0,00. Смотреть Протокол ОСС по крыше</t>
      </is>
    </oc>
    <nc r="T481"/>
  </rcc>
  <rcc rId="6165" sId="1">
    <oc r="T482" t="inlineStr">
      <is>
        <t>Сети ниже 0,00. Смотреть состав работ по ремонту крыши в Протоколе ОСС</t>
      </is>
    </oc>
    <nc r="T482"/>
  </rcc>
  <rcc rId="6166" sId="1">
    <oc r="T483" t="inlineStr">
      <is>
        <t>Только утепление ТОРЦОВ, Сети ниже 0,00. Смотреть Протокол ОСС по крыше</t>
      </is>
    </oc>
    <nc r="T483"/>
  </rcc>
  <rcc rId="6167" sId="1">
    <oc r="T484" t="inlineStr">
      <is>
        <t>Фундмент (только отмостка нужна!), Сети ниже 0,00. Смотреть состав работ по крыше в Протоколе ОСС!!!!</t>
      </is>
    </oc>
    <nc r="T484"/>
  </rcc>
  <rcc rId="6168" sId="1">
    <oc r="T485" t="inlineStr">
      <is>
        <t>В ремонте фасада с утеплением только утепление торцов и отмостка! Сети ниже 0,00</t>
      </is>
    </oc>
    <nc r="T485"/>
  </rcc>
  <rcc rId="6169" sId="1">
    <oc r="T486" t="inlineStr">
      <is>
        <t>В ремонте фасада с утеплением только утепление торцов и отмостка! Сети ниже 0,00</t>
      </is>
    </oc>
    <nc r="T486"/>
  </rcc>
  <rcc rId="6170" sId="1">
    <oc r="T491" t="inlineStr">
      <is>
        <t>ТС только ниже 0,00</t>
      </is>
    </oc>
    <nc r="T491"/>
  </rcc>
  <rcc rId="6171" sId="1">
    <oc r="T492" t="inlineStr">
      <is>
        <t>ТС только ниже 0,00</t>
      </is>
    </oc>
    <nc r="T492"/>
  </rcc>
  <rcc rId="6172" sId="1">
    <oc r="T493" t="inlineStr">
      <is>
        <t>ТС только ниже 0,00</t>
      </is>
    </oc>
    <nc r="T493"/>
  </rcc>
  <rcc rId="6173" sId="1">
    <oc r="T494" t="inlineStr">
      <is>
        <t>ТС только ниже 0,00</t>
      </is>
    </oc>
    <nc r="T494"/>
  </rcc>
  <rcc rId="6174" sId="1">
    <oc r="T495" t="inlineStr">
      <is>
        <t>ТС только ниже 0,00</t>
      </is>
    </oc>
    <nc r="T495"/>
  </rcc>
  <rcc rId="6175" sId="1">
    <oc r="T499" t="inlineStr">
      <is>
        <t>ТС только ниже 0,00</t>
      </is>
    </oc>
    <nc r="T499"/>
  </rcc>
  <rcc rId="6176" sId="1">
    <oc r="T500" t="inlineStr">
      <is>
        <t>ТС только ниже 0,00</t>
      </is>
    </oc>
    <nc r="T500"/>
  </rcc>
  <rcc rId="6177" sId="1">
    <oc r="T501" t="inlineStr">
      <is>
        <t>ТС только ниже 0,00</t>
      </is>
    </oc>
    <nc r="T501"/>
  </rcc>
  <rcc rId="6178" sId="1">
    <oc r="T502" t="inlineStr">
      <is>
        <t>Утепление только торцов!</t>
      </is>
    </oc>
    <nc r="T502"/>
  </rcc>
  <rcc rId="6179" sId="1">
    <oc r="T503" t="inlineStr">
      <is>
        <t>УТЕПЛЕНИЕ ТОЛЬКО ТОРЦОВ!</t>
      </is>
    </oc>
    <nc r="T503"/>
  </rcc>
  <rcc rId="6180" sId="1">
    <oc r="T504" t="inlineStr">
      <is>
        <t>ГВС в полном объеме с Т4</t>
      </is>
    </oc>
    <nc r="T504"/>
  </rcc>
  <rcc rId="6181" sId="1">
    <oc r="T505" t="inlineStr">
      <is>
        <t>ГВС в полном объеме с Т4</t>
      </is>
    </oc>
    <nc r="T505"/>
  </rcc>
  <rcc rId="6182" sId="1">
    <oc r="T507" t="inlineStr">
      <is>
        <t>Все сети только ниже 0,00</t>
      </is>
    </oc>
    <nc r="T507"/>
  </rcc>
  <rcc rId="6183" sId="1">
    <oc r="T508" t="inlineStr">
      <is>
        <t>все сети только ниже 0,00</t>
      </is>
    </oc>
    <nc r="T508"/>
  </rcc>
  <rcc rId="6184" sId="1">
    <oc r="T523" t="inlineStr">
      <is>
        <t>В протоколе прописан состав работ по ремонту ФС</t>
      </is>
    </oc>
    <nc r="T523"/>
  </rcc>
  <rcc rId="6185" sId="1">
    <oc r="T534" t="inlineStr">
      <is>
        <t>утвердили</t>
      </is>
    </oc>
    <nc r="T534"/>
  </rcc>
  <rcc rId="6186" sId="1">
    <oc r="T535" t="inlineStr">
      <is>
        <t>В полном объеме утвердили протоколом</t>
      </is>
    </oc>
    <nc r="T535"/>
  </rcc>
  <rcc rId="6187" sId="1">
    <oc r="T539" t="inlineStr">
      <is>
        <t>все сети только ниже 0,00</t>
      </is>
    </oc>
    <nc r="T539"/>
  </rcc>
  <rcc rId="6188" sId="1">
    <oc r="T542" t="inlineStr">
      <is>
        <t>ТС выше 0,00 продление договора с 2022</t>
      </is>
    </oc>
    <nc r="T542"/>
  </rcc>
  <rcc rId="6189" sId="1">
    <oc r="T543" t="inlineStr">
      <is>
        <t>все сети только ниже 0,00</t>
      </is>
    </oc>
    <nc r="T543"/>
  </rcc>
  <rcc rId="6190" sId="1">
    <oc r="T544" t="inlineStr">
      <is>
        <t>все сети только ниже 0,00</t>
      </is>
    </oc>
    <nc r="T544"/>
  </rcc>
  <rcc rId="6191" sId="1">
    <oc r="T545" t="inlineStr">
      <is>
        <t>все сети только ниже 0,00</t>
      </is>
    </oc>
    <nc r="T545"/>
  </rcc>
  <rcc rId="6192" sId="1">
    <oc r="T546" t="inlineStr">
      <is>
        <t>все сети только ниже 0,00</t>
      </is>
    </oc>
    <nc r="T546"/>
  </rcc>
  <rcc rId="6193" sId="1">
    <oc r="T547" t="inlineStr">
      <is>
        <t>все сети только ниже 0,00</t>
      </is>
    </oc>
    <nc r="T547"/>
  </rcc>
  <rcc rId="6194" sId="1">
    <oc r="T548" t="inlineStr">
      <is>
        <t>все сети только ниже 0,00</t>
      </is>
    </oc>
    <nc r="T548"/>
  </rcc>
  <rcc rId="6195" sId="1">
    <oc r="T549" t="inlineStr">
      <is>
        <t>ТС в полном объеме продление договора с 2022</t>
      </is>
    </oc>
    <nc r="T549"/>
  </rcc>
  <rcc rId="6196" sId="1">
    <oc r="T550" t="inlineStr">
      <is>
        <t>все сети только ниже 0,00</t>
      </is>
    </oc>
    <nc r="T550"/>
  </rcc>
  <rcc rId="6197" sId="1">
    <oc r="T551" t="inlineStr">
      <is>
        <t>ТС в полном объеме продление договора с 2022</t>
      </is>
    </oc>
    <nc r="T551"/>
  </rcc>
  <rcc rId="6198" sId="1">
    <oc r="T554" t="inlineStr">
      <is>
        <t>все сети только ниже 0,00</t>
      </is>
    </oc>
    <nc r="T554"/>
  </rcc>
  <rcc rId="6199" sId="1">
    <oc r="T555" t="inlineStr">
      <is>
        <t>все сети только ниже 0,00</t>
      </is>
    </oc>
    <nc r="T555"/>
  </rcc>
  <rcc rId="6200" sId="1">
    <oc r="T556" t="inlineStr">
      <is>
        <t>все сети только ниже 0,00</t>
      </is>
    </oc>
    <nc r="T556"/>
  </rcc>
  <rcc rId="6201" sId="1">
    <oc r="T558" t="inlineStr">
      <is>
        <t>все сети только ниже 0,00</t>
      </is>
    </oc>
    <nc r="T558"/>
  </rcc>
  <rcc rId="6202" sId="1">
    <oc r="T559" t="inlineStr">
      <is>
        <t>все сети только ниже 0,00</t>
      </is>
    </oc>
    <nc r="T559"/>
  </rcc>
  <rcc rId="6203" sId="1">
    <oc r="T565" t="inlineStr">
      <is>
        <t>сети ниже 0,00</t>
      </is>
    </oc>
    <nc r="T565"/>
  </rcc>
  <rcc rId="6204" sId="1">
    <oc r="T571" t="inlineStr">
      <is>
        <t>все сети ниже 0,00</t>
      </is>
    </oc>
    <nc r="T571"/>
  </rcc>
  <rcc rId="6205" sId="1">
    <oc r="T575" t="inlineStr">
      <is>
        <t>ВО в полном объеме</t>
      </is>
    </oc>
    <nc r="T575"/>
  </rcc>
  <rcc rId="6206" sId="1">
    <oc r="T578" t="inlineStr">
      <is>
        <t>сети ниже 0,00</t>
      </is>
    </oc>
    <nc r="T578"/>
  </rcc>
  <rcc rId="6207" sId="1">
    <oc r="T583" t="inlineStr">
      <is>
        <t>все сети только ниже 0,00</t>
      </is>
    </oc>
    <nc r="T583"/>
  </rcc>
  <rcc rId="6208" sId="1">
    <oc r="T587" t="inlineStr">
      <is>
        <t>ТС в полном объеме</t>
      </is>
    </oc>
    <nc r="T587"/>
  </rcc>
  <rcc rId="6209" sId="1">
    <oc r="T591" t="inlineStr">
      <is>
        <t>сети в полном объеме</t>
      </is>
    </oc>
    <nc r="T591"/>
  </rcc>
  <rcc rId="6210" sId="1">
    <oc r="T592" t="inlineStr">
      <is>
        <t>сети в полном объеме</t>
      </is>
    </oc>
    <nc r="T592"/>
  </rcc>
  <rcc rId="6211" sId="1">
    <oc r="T595" t="inlineStr">
      <is>
        <t>СМР с 2022 не сост аукц, все сети только ниже 0,00</t>
      </is>
    </oc>
    <nc r="T595"/>
  </rcc>
  <rcc rId="6212" sId="1">
    <oc r="T606" t="inlineStr">
      <is>
        <t>ВСЕ СЕТИ  только ниже 0,00</t>
      </is>
    </oc>
    <nc r="T606"/>
  </rcc>
  <rcc rId="6213" sId="1">
    <oc r="T607" t="inlineStr">
      <is>
        <t>ВСЕ СЕТИ  только ниже 0,00</t>
      </is>
    </oc>
    <nc r="T607"/>
  </rcc>
  <rcc rId="6214" sId="1">
    <oc r="T616" t="inlineStr">
      <is>
        <t>все сети в полном объеме</t>
      </is>
    </oc>
    <nc r="T616"/>
  </rcc>
  <rcc rId="6215" sId="1">
    <oc r="T620" t="inlineStr">
      <is>
        <t>СМР с 2022 не сост аукц, все сети только ниже 0,00</t>
      </is>
    </oc>
    <nc r="T620"/>
  </rcc>
  <rcc rId="6216" sId="1">
    <oc r="T624" t="inlineStr">
      <is>
        <t>СМР с 2022 не сост аукц</t>
      </is>
    </oc>
    <nc r="T624"/>
  </rcc>
  <rcc rId="6217" sId="1">
    <oc r="T625" t="inlineStr">
      <is>
        <t>СМР с 2022 не сост аукц</t>
      </is>
    </oc>
    <nc r="T625"/>
  </rcc>
  <rcc rId="6218" sId="1">
    <oc r="T627" t="inlineStr">
      <is>
        <t>СМР с 2022 не сост аукц</t>
      </is>
    </oc>
    <nc r="T627"/>
  </rcc>
  <rcc rId="6219" sId="1">
    <oc r="T628" t="inlineStr">
      <is>
        <t>СМР с 2022 не сост аукц
все сети только ниже 0,00</t>
      </is>
    </oc>
    <nc r="T628"/>
  </rcc>
  <rcc rId="6220" sId="1">
    <oc r="T629" t="inlineStr">
      <is>
        <t>ТС выше 0.00 по расторжению</t>
      </is>
    </oc>
    <nc r="T629"/>
  </rcc>
  <rcc rId="6221" sId="1">
    <oc r="T630" t="inlineStr">
      <is>
        <t>ТС выше 0.00 по расторжению</t>
      </is>
    </oc>
    <nc r="T630"/>
  </rcc>
  <rcc rId="6222" sId="1">
    <oc r="T632" t="inlineStr">
      <is>
        <t>Сети выше 0,00 по продлению договора с 2022</t>
      </is>
    </oc>
    <nc r="T632"/>
  </rcc>
  <rcc rId="6223" sId="1">
    <oc r="T634" t="inlineStr">
      <is>
        <t>СМР с 2022 не сост аукц, все сети только ниже 0,00</t>
      </is>
    </oc>
    <nc r="T634"/>
  </rcc>
  <rcc rId="6224" sId="1">
    <oc r="T635" t="inlineStr">
      <is>
        <t>СМР с 2022 не сост аукц</t>
      </is>
    </oc>
    <nc r="T635"/>
  </rcc>
  <rcc rId="6225" sId="1">
    <oc r="T644" t="inlineStr">
      <is>
        <t>ТС только ниже 0,00, ХГВС+ВО в полном объеме</t>
      </is>
    </oc>
    <nc r="T644"/>
  </rcc>
  <rcc rId="6226" sId="1">
    <oc r="T645" t="inlineStr">
      <is>
        <t>Крыша и фасад с 2022, ПСД на работы 2025 года - сети только ниже 0,00</t>
      </is>
    </oc>
    <nc r="T645"/>
  </rcc>
  <rcc rId="6227" sId="1">
    <oc r="T647" t="inlineStr">
      <is>
        <t>смр с 2022 по расторжению</t>
      </is>
    </oc>
    <nc r="T647"/>
  </rcc>
  <rcc rId="6228" sId="1">
    <oc r="T655" t="inlineStr">
      <is>
        <t>СМР с 2022 не сост аукц</t>
      </is>
    </oc>
    <nc r="T655"/>
  </rcc>
  <rcc rId="6229" sId="1">
    <oc r="T656" t="inlineStr">
      <is>
        <t>СМР с 2022 не сост аукц, ТС только ниже 0,00!</t>
      </is>
    </oc>
    <nc r="T656"/>
  </rcc>
  <rcc rId="6230" sId="1">
    <oc r="T658" t="inlineStr">
      <is>
        <t>СМР с 2022 не сост аукц, Сети только ниже 0,00!</t>
      </is>
    </oc>
    <nc r="T658"/>
  </rcc>
  <rcc rId="6231" sId="1">
    <oc r="T660" t="inlineStr">
      <is>
        <t>СМР с 2022 не сост аукц, ТС только ниже 0,00!</t>
      </is>
    </oc>
    <nc r="T660"/>
  </rcc>
  <rcc rId="6232" sId="1">
    <oc r="T661" t="inlineStr">
      <is>
        <t>СМР с 2022 не сост аукц, ТС только ниже 0,00!!! ПСД на работы 2025 года</t>
      </is>
    </oc>
    <nc r="T661"/>
  </rcc>
  <rcc rId="6233" sId="1">
    <oc r="T662" t="inlineStr">
      <is>
        <t>СМР с 2022 не сост аукц, ПСД на работы 2025 года</t>
      </is>
    </oc>
    <nc r="T662"/>
  </rcc>
  <rcc rId="6234" sId="1">
    <oc r="T664" t="inlineStr">
      <is>
        <t>СМР с 2022 не сост аукц</t>
      </is>
    </oc>
    <nc r="T664"/>
  </rcc>
  <rcc rId="6235" sId="1">
    <oc r="T665" t="inlineStr">
      <is>
        <t>СМР с 2022 не сост аукц</t>
      </is>
    </oc>
    <nc r="T665"/>
  </rcc>
  <rcc rId="6236" sId="1">
    <oc r="T672" t="inlineStr">
      <is>
        <t>фасад с 2022 по расторжению</t>
      </is>
    </oc>
    <nc r="T672"/>
  </rcc>
  <rcc rId="6237" sId="1">
    <oc r="T676" t="inlineStr">
      <is>
        <t>СМР с 2022 не сост аукц, Сети только ниже 0,00!</t>
      </is>
    </oc>
    <nc r="T676"/>
  </rcc>
  <rcc rId="6238" sId="1">
    <oc r="T677" t="inlineStr">
      <is>
        <t>СМР с 2022 не сост аукц, Сети только ниже 0,00!</t>
      </is>
    </oc>
    <nc r="T677"/>
  </rcc>
  <rcc rId="6239" sId="1">
    <oc r="T678" t="inlineStr">
      <is>
        <t>СМР с 2022 не сост аукц</t>
      </is>
    </oc>
    <nc r="T678"/>
  </rcc>
  <rcc rId="6240" sId="1">
    <oc r="T679" t="inlineStr">
      <is>
        <t>СМР с 2022 не сост аукц, ТС только ниже 0,00!</t>
      </is>
    </oc>
    <nc r="T679"/>
  </rcc>
  <rcc rId="6241" sId="1">
    <oc r="T680" t="inlineStr">
      <is>
        <t>СМР с 2022 не сост аукц, ТС только ниже 0,00!</t>
      </is>
    </oc>
    <nc r="T680"/>
  </rcc>
  <rcc rId="6242" sId="1">
    <oc r="T681" t="inlineStr">
      <is>
        <t>сети только ВЫШЕ 0,00</t>
      </is>
    </oc>
    <nc r="T681"/>
  </rcc>
  <rcc rId="6243" sId="1">
    <oc r="T683" t="inlineStr">
      <is>
        <t>СМР с 2022 не сост аукц</t>
      </is>
    </oc>
    <nc r="T683"/>
  </rcc>
  <rcc rId="6244" sId="1">
    <oc r="T685" t="inlineStr">
      <is>
        <t>СМР с 2022 не сост аукц</t>
      </is>
    </oc>
    <nc r="T685"/>
  </rcc>
  <rcc rId="6245" sId="1">
    <oc r="T691" t="inlineStr">
      <is>
        <t>СМР с 2022 не сост аукц</t>
      </is>
    </oc>
    <nc r="T691"/>
  </rcc>
  <rcc rId="6246" sId="1">
    <oc r="T694" t="inlineStr">
      <is>
        <t>Крыша с 2022 не сост аукц. ПСД на работы 2025 года все сети только ниже 0,00</t>
      </is>
    </oc>
    <nc r="T694"/>
  </rcc>
  <rcc rId="6247" sId="1">
    <oc r="T700" t="inlineStr">
      <is>
        <t>Фасад с 2022 не сост аукцион, ПСД на работы 2025 года ТС только ниже 0,00</t>
      </is>
    </oc>
    <nc r="T700"/>
  </rcc>
  <rcc rId="6248" sId="1">
    <oc r="T711" t="inlineStr">
      <is>
        <t>все сети в полном объеме выше и ниже 0,000</t>
      </is>
    </oc>
    <nc r="T711"/>
  </rcc>
  <rcc rId="6249" sId="1">
    <oc r="T712" t="inlineStr">
      <is>
        <t>СМР с 2022 не сост аукц, Сети только ниже 0,00!</t>
      </is>
    </oc>
    <nc r="T712"/>
  </rcc>
  <rcc rId="6250" sId="1">
    <oc r="T713" t="inlineStr">
      <is>
        <t>крыша и фасад с 2022, ПСД на работы 2025 года ТС только ниже 0,00</t>
      </is>
    </oc>
    <nc r="T713"/>
  </rcc>
  <rcc rId="6251" sId="1">
    <oc r="T714" t="inlineStr">
      <is>
        <t>Крыша с 2022, ПСД на работы 2025 года ТС только ниже 0,00</t>
      </is>
    </oc>
    <nc r="T714"/>
  </rcc>
  <rcc rId="6252" sId="1">
    <oc r="T715" t="inlineStr">
      <is>
        <t>ТС только ниже 0,00</t>
      </is>
    </oc>
    <nc r="T715"/>
  </rcc>
  <rcc rId="6253" sId="1">
    <oc r="T718" t="inlineStr">
      <is>
        <t>СМР с 2022 не сост аукц, ТС только ниже 0,00!</t>
      </is>
    </oc>
    <nc r="T718"/>
  </rcc>
  <rcc rId="6254" sId="1">
    <oc r="T719" t="inlineStr">
      <is>
        <t>СМР с 2022 не сост аукц, ТС только ниже 0,00!</t>
      </is>
    </oc>
    <nc r="T719"/>
  </rcc>
  <rcc rId="6255" sId="1">
    <oc r="T720" t="inlineStr">
      <is>
        <t>Крыша и фасад с 2022 акуи не состоялся, ПСД на работы 2025 года сети только ниже 0,00</t>
      </is>
    </oc>
    <nc r="T720"/>
  </rcc>
  <rcc rId="6256" sId="1">
    <oc r="T723" t="inlineStr">
      <is>
        <t>Фасад с 2022 с продлением договора по невозм</t>
      </is>
    </oc>
    <nc r="T723"/>
  </rcc>
  <rcc rId="6257" sId="1">
    <oc r="T724" t="inlineStr">
      <is>
        <t>все сети в полном объеме выше и ниже 0,000</t>
      </is>
    </oc>
    <nc r="T724"/>
  </rcc>
  <rcc rId="6258" sId="1">
    <oc r="T730" t="inlineStr">
      <is>
        <t>СМР с 2022 не сост аукц, ТС только ниже 0,00!</t>
      </is>
    </oc>
    <nc r="T730"/>
  </rcc>
  <rcc rId="6259" sId="1">
    <oc r="T731" t="inlineStr">
      <is>
        <t>СМР с 2022 не сост аукц, ТС только ниже 0,00!</t>
      </is>
    </oc>
    <nc r="T731"/>
  </rcc>
  <rcc rId="6260" sId="1">
    <oc r="T733" t="inlineStr">
      <is>
        <t>ЭС с 2022 не сост аукц</t>
      </is>
    </oc>
    <nc r="T733"/>
  </rcc>
  <rcc rId="6261" sId="1">
    <oc r="T734" t="inlineStr">
      <is>
        <t>Сети только ниже 0,00 СМР с 2022 не сост аукц</t>
      </is>
    </oc>
    <nc r="T734"/>
  </rcc>
  <rcc rId="6262" sId="1">
    <oc r="T740" t="inlineStr">
      <is>
        <t>по несост аукц. ТС только ниже 0,000</t>
      </is>
    </oc>
    <nc r="T740"/>
  </rcc>
  <rcc rId="6263" sId="1">
    <oc r="T747" t="inlineStr">
      <is>
        <t>по несост аукц. ТС только ниже 0,000</t>
      </is>
    </oc>
    <nc r="T747"/>
  </rcc>
  <rcc rId="6264" sId="1">
    <oc r="T750" t="inlineStr">
      <is>
        <t>СМР с 2022 не сост аукц</t>
      </is>
    </oc>
    <nc r="T750"/>
  </rcc>
  <rcc rId="6265" sId="1">
    <oc r="T751" t="inlineStr">
      <is>
        <t>СМР с 2022 не сост аукц</t>
      </is>
    </oc>
    <nc r="T751"/>
  </rcc>
  <rcc rId="6266" sId="1">
    <oc r="T757" t="inlineStr">
      <is>
        <t>СМР с 2022 не сост аукц, сети только ниже 0,00!</t>
      </is>
    </oc>
    <nc r="T757"/>
  </rcc>
  <rcc rId="6267" sId="1">
    <oc r="T763" t="inlineStr">
      <is>
        <t>СМР с 2022 не сост аукц, сети только ниже 0,00!</t>
      </is>
    </oc>
    <nc r="T763"/>
  </rcc>
  <rcc rId="6268" sId="1">
    <oc r="T764" t="inlineStr">
      <is>
        <t>СМР с 2022 не сост аукц, сети в полном объеме</t>
      </is>
    </oc>
    <nc r="T764"/>
  </rcc>
  <rcc rId="6269" sId="1">
    <oc r="T766" t="inlineStr">
      <is>
        <t>СМР с 2022 не сост аукц, ТС только ниже 0,00!</t>
      </is>
    </oc>
    <nc r="T766"/>
  </rcc>
  <rcc rId="6270" sId="1">
    <oc r="T768" t="inlineStr">
      <is>
        <t>СМР с 2022 не сост аукц, СЕТИ В ПОЛНОМ ОБЪЕМЕ</t>
      </is>
    </oc>
    <nc r="T768"/>
  </rcc>
  <rcc rId="6271" sId="1">
    <oc r="T770" t="inlineStr">
      <is>
        <t>СМР с 2022 не сост аукц, ВО только ниже 0,00!</t>
      </is>
    </oc>
    <nc r="T770"/>
  </rcc>
  <rcc rId="6272" sId="1">
    <oc r="T773" t="inlineStr">
      <is>
        <t>СМР с 2022 не сост аукц, ТС только ниже 0,00!</t>
      </is>
    </oc>
    <nc r="T773"/>
  </rcc>
  <rcc rId="6273" sId="1">
    <oc r="T774" t="inlineStr">
      <is>
        <t>Утепление только торцов По невозможности с 2022 расторж</t>
      </is>
    </oc>
    <nc r="T774"/>
  </rcc>
  <rcc rId="6274" sId="1">
    <oc r="T775" t="inlineStr">
      <is>
        <t>СМР с 2022 не сост аукц, ТС только ниже 0,00!</t>
      </is>
    </oc>
    <nc r="T775"/>
  </rcc>
  <rcc rId="6275" sId="1">
    <oc r="T776" t="inlineStr">
      <is>
        <t>СМР с 2022 не сост аукц, ТС только ниже 0,00!</t>
      </is>
    </oc>
    <nc r="T776"/>
  </rcc>
  <rcc rId="6276" sId="1">
    <oc r="T778" t="inlineStr">
      <is>
        <t>СМР с 2022 не сост аукц, сети в полном объеме</t>
      </is>
    </oc>
    <nc r="T778"/>
  </rcc>
  <rcc rId="6277" sId="1">
    <oc r="T779" t="inlineStr">
      <is>
        <t>Утепление только торцов По невозможности с 2022 расторж
ПСД на работы 2024-2025 гг.</t>
      </is>
    </oc>
    <nc r="T779"/>
  </rcc>
  <rcc rId="6278" sId="1">
    <oc r="T781" t="inlineStr">
      <is>
        <t>СМР с 2022 не сост аукц, ВО только ниже 0,00!</t>
      </is>
    </oc>
    <nc r="T781"/>
  </rcc>
  <rcc rId="6279" sId="1">
    <oc r="T782" t="inlineStr">
      <is>
        <t>СМР с 2022 не сост аукц, все сети только ниже 0,00!</t>
      </is>
    </oc>
    <nc r="T782"/>
  </rcc>
  <rcc rId="6280" sId="1">
    <oc r="T783" t="inlineStr">
      <is>
        <t>СМР с 2022 не сост аукц, сети в полном объеме</t>
      </is>
    </oc>
    <nc r="T783"/>
  </rcc>
  <rcc rId="6281" sId="1">
    <oc r="T784" t="inlineStr">
      <is>
        <t>Фасад с 2022 с продлением договора по невозм</t>
      </is>
    </oc>
    <nc r="T784"/>
  </rcc>
  <rcc rId="6282" sId="1">
    <oc r="T786" t="inlineStr">
      <is>
        <t>Утепление только торцов По невозможности с 2022 расторж</t>
      </is>
    </oc>
    <nc r="T786"/>
  </rcc>
  <rcc rId="6283" sId="1">
    <oc r="T787" t="inlineStr">
      <is>
        <t>Фасад с 2022 с продлением договора по невозм</t>
      </is>
    </oc>
    <nc r="T787"/>
  </rcc>
  <rcc rId="6284" sId="1">
    <oc r="T788" t="inlineStr">
      <is>
        <t>Крыша с 2022 не сост аукц. ПСД на работы 2025 года сети только ниже 0,00</t>
      </is>
    </oc>
    <nc r="T788"/>
  </rcc>
  <rcc rId="6285" sId="1">
    <oc r="T791" t="inlineStr">
      <is>
        <t>Фасад с 2022 не сост аукц</t>
      </is>
    </oc>
    <nc r="T791"/>
  </rcc>
  <rcc rId="6286" sId="1">
    <oc r="T792" t="inlineStr">
      <is>
        <t>Фасад с 2022 не сост аукц</t>
      </is>
    </oc>
    <nc r="T792"/>
  </rcc>
  <rcc rId="6287" sId="1">
    <oc r="T793" t="inlineStr">
      <is>
        <t>с 2022 не сост аукц</t>
      </is>
    </oc>
    <nc r="T793"/>
  </rcc>
  <rcc rId="6288" sId="1">
    <oc r="T794" t="inlineStr">
      <is>
        <t>с 2022 не сост аукц</t>
      </is>
    </oc>
    <nc r="T794"/>
  </rcc>
  <rcc rId="6289" sId="1">
    <oc r="T795" t="inlineStr">
      <is>
        <t>ТС только ниже 0,00
Фасад с утеплением только ТОРЦЫ</t>
      </is>
    </oc>
    <nc r="T795"/>
  </rcc>
  <rcc rId="6290" sId="1">
    <oc r="T797" t="inlineStr">
      <is>
        <t>ВСЕ СЕТИ  только ниже 0,00</t>
      </is>
    </oc>
    <nc r="T797"/>
  </rcc>
  <rcc rId="6291" sId="1">
    <oc r="T798" t="inlineStr">
      <is>
        <t>СМР с 2022 не сост аукц, сети только ниже 0,00!</t>
      </is>
    </oc>
    <nc r="T798"/>
  </rcc>
  <rcc rId="6292" sId="1">
    <oc r="T800" t="inlineStr">
      <is>
        <t>с 2022 не сост аукц</t>
      </is>
    </oc>
    <nc r="T800"/>
  </rcc>
  <rcc rId="6293" sId="1">
    <oc r="T802" t="inlineStr">
      <is>
        <t>СМР с 2022 не сост аукц, ТС в полном объеме</t>
      </is>
    </oc>
    <nc r="T802"/>
  </rcc>
  <rcc rId="6294" sId="1">
    <oc r="T811" t="inlineStr">
      <is>
        <t>СЕТИ ТОЛЬКО НИЖЕ 0,00 СМР с 2022 года не сост аукц</t>
      </is>
    </oc>
    <nc r="T811"/>
  </rcc>
  <rcc rId="6295" sId="1">
    <oc r="T813" t="inlineStr">
      <is>
        <t>с 2022 года не сост аукц</t>
      </is>
    </oc>
    <nc r="T813"/>
  </rcc>
  <rcc rId="6296" sId="1">
    <oc r="T820" t="inlineStr">
      <is>
        <t>ТС выше 0,00 продление договора с 2022</t>
      </is>
    </oc>
    <nc r="T820"/>
  </rcc>
  <rcc rId="6297" sId="1">
    <oc r="T822" t="inlineStr">
      <is>
        <t>Сети только ниже 0,00</t>
      </is>
    </oc>
    <nc r="T822"/>
  </rcc>
  <rcc rId="6298" sId="1">
    <oc r="T823" t="inlineStr">
      <is>
        <t>ВО ниже 0.00</t>
      </is>
    </oc>
    <nc r="T823"/>
  </rcc>
  <rcc rId="6299" sId="1">
    <oc r="T824" t="inlineStr">
      <is>
        <t>ТС выше 0,00 продление договора с 2022</t>
      </is>
    </oc>
    <nc r="T824"/>
  </rcc>
  <rcc rId="6300" sId="1">
    <oc r="T826" t="inlineStr">
      <is>
        <t>ТС выше 0,00 продление договора с 2022</t>
      </is>
    </oc>
    <nc r="T826"/>
  </rcc>
  <rcc rId="6301" sId="1">
    <oc r="T827" t="inlineStr">
      <is>
        <t>Сети только ниже 0,00</t>
      </is>
    </oc>
    <nc r="T827"/>
  </rcc>
  <rcc rId="6302" sId="1">
    <oc r="T828" t="inlineStr">
      <is>
        <t>Сети только ниже 0,00</t>
      </is>
    </oc>
    <nc r="T828"/>
  </rcc>
  <rcc rId="6303" sId="1">
    <oc r="T829" t="inlineStr">
      <is>
        <t>ТС только ниже 0,00 с установкой ИТП</t>
      </is>
    </oc>
    <nc r="T829"/>
  </rcc>
  <rcc rId="6304" sId="1">
    <oc r="T830" t="inlineStr">
      <is>
        <t>ТС в полном объеме, ХГВС только ниже 0,00,</t>
      </is>
    </oc>
    <nc r="T830"/>
  </rcc>
  <rcc rId="6305" sId="1">
    <oc r="T831" t="inlineStr">
      <is>
        <t>Сети только ниже 0,00</t>
      </is>
    </oc>
    <nc r="T831"/>
  </rcc>
  <rcc rId="6306" sId="1">
    <oc r="T832" t="inlineStr">
      <is>
        <t>Сети только ниже 0,00</t>
      </is>
    </oc>
    <nc r="T832"/>
  </rcc>
  <rcc rId="6307" sId="1">
    <oc r="T833" t="inlineStr">
      <is>
        <t>Сети только ниже 0,00</t>
      </is>
    </oc>
    <nc r="T833"/>
  </rcc>
  <rcc rId="6308" sId="1">
    <oc r="T834" t="inlineStr">
      <is>
        <t>Сети только ниже 0,00</t>
      </is>
    </oc>
    <nc r="T834"/>
  </rcc>
  <rcc rId="6309" sId="1">
    <oc r="T836" t="inlineStr">
      <is>
        <t>Сети только ниже 0,00</t>
      </is>
    </oc>
    <nc r="T836"/>
  </rcc>
  <rcc rId="6310" sId="1">
    <oc r="T837" t="inlineStr">
      <is>
        <t>Сети только ниже 0,00</t>
      </is>
    </oc>
    <nc r="T837"/>
  </rcc>
  <rcc rId="6311" sId="1">
    <oc r="T838" t="inlineStr">
      <is>
        <t>Сети только ниже 0,00</t>
      </is>
    </oc>
    <nc r="T838"/>
  </rcc>
  <rcc rId="6312" sId="1">
    <oc r="T839" t="inlineStr">
      <is>
        <t>Сети только ниже 0,00</t>
      </is>
    </oc>
    <nc r="T839"/>
  </rcc>
  <rcc rId="6313" sId="1">
    <oc r="T840" t="inlineStr">
      <is>
        <t>Сети только ниже 0,00</t>
      </is>
    </oc>
    <nc r="T840"/>
  </rcc>
  <rcc rId="6314" sId="1">
    <oc r="T841" t="inlineStr">
      <is>
        <t>Сети только ниже 0,00</t>
      </is>
    </oc>
    <nc r="T841"/>
  </rcc>
  <rcc rId="6315" sId="1">
    <oc r="T842" t="inlineStr">
      <is>
        <t>Сети только ниже 0,00</t>
      </is>
    </oc>
    <nc r="T842"/>
  </rcc>
  <rcc rId="6316" sId="1">
    <oc r="T843" t="inlineStr">
      <is>
        <t>Сети только ниже 0,00</t>
      </is>
    </oc>
    <nc r="T843"/>
  </rcc>
  <rcc rId="6317" sId="1">
    <oc r="T844" t="inlineStr">
      <is>
        <t>Сети только ниже 0,00</t>
      </is>
    </oc>
    <nc r="T844"/>
  </rcc>
  <rcc rId="6318" sId="1">
    <oc r="T845" t="inlineStr">
      <is>
        <t>ТС в полном объеме</t>
      </is>
    </oc>
    <nc r="T845"/>
  </rcc>
  <rcc rId="6319" sId="1">
    <oc r="T846" t="inlineStr">
      <is>
        <t>Сети только ниже 0,00</t>
      </is>
    </oc>
    <nc r="T846"/>
  </rcc>
  <rcc rId="6320" sId="1">
    <oc r="T851" t="inlineStr">
      <is>
        <t>Сети в полном объеме</t>
      </is>
    </oc>
    <nc r="T851"/>
  </rcc>
  <rcc rId="6321" sId="1">
    <oc r="T852" t="inlineStr">
      <is>
        <t>Сети в полном объеме</t>
      </is>
    </oc>
    <nc r="T852"/>
  </rcc>
  <rcc rId="6322" sId="1">
    <oc r="T854" t="inlineStr">
      <is>
        <t>Сети в полном объеме</t>
      </is>
    </oc>
    <nc r="T854"/>
  </rcc>
  <rcc rId="6323" sId="1">
    <oc r="T855" t="inlineStr">
      <is>
        <t>Сети в полном объеме</t>
      </is>
    </oc>
    <nc r="T855"/>
  </rcc>
  <rcc rId="6324" sId="1">
    <oc r="T856" t="inlineStr">
      <is>
        <t>Сети в полном объеме</t>
      </is>
    </oc>
    <nc r="T856"/>
  </rcc>
  <rcc rId="6325" sId="1">
    <oc r="T857" t="inlineStr">
      <is>
        <t>Сети в полном объеме</t>
      </is>
    </oc>
    <nc r="T857"/>
  </rcc>
  <rcc rId="6326" sId="1">
    <oc r="T858" t="inlineStr">
      <is>
        <t>Сети в полном объеме</t>
      </is>
    </oc>
    <nc r="T858"/>
  </rcc>
  <rcc rId="6327" sId="1">
    <oc r="T859" t="inlineStr">
      <is>
        <t>Сети в полном объеме</t>
      </is>
    </oc>
    <nc r="T859"/>
  </rcc>
  <rcc rId="6328" sId="1">
    <oc r="T860" t="inlineStr">
      <is>
        <t>Сети только ниже 0,00</t>
      </is>
    </oc>
    <nc r="T860"/>
  </rcc>
  <rcc rId="6329" sId="1">
    <oc r="T861" t="inlineStr">
      <is>
        <t>Сети только ниже 0,00</t>
      </is>
    </oc>
    <nc r="T861"/>
  </rcc>
  <rcc rId="6330" sId="1">
    <oc r="T864" t="inlineStr">
      <is>
        <t>Сети только ниже 0,00</t>
      </is>
    </oc>
    <nc r="T864"/>
  </rcc>
  <rcc rId="6331" sId="1">
    <oc r="T865" t="inlineStr">
      <is>
        <t>Сети только ниже 0,00</t>
      </is>
    </oc>
    <nc r="T865"/>
  </rcc>
  <rcc rId="6332" sId="1">
    <oc r="T866" t="inlineStr">
      <is>
        <t>Сети только ниже 0,00</t>
      </is>
    </oc>
    <nc r="T866"/>
  </rcc>
  <rcc rId="6333" sId="1">
    <oc r="T867" t="inlineStr">
      <is>
        <t>Сети только ниже 0,00</t>
      </is>
    </oc>
    <nc r="T867"/>
  </rcc>
  <rcc rId="6334" sId="1">
    <oc r="T869" t="inlineStr">
      <is>
        <t>Сети только ниже 0,00</t>
      </is>
    </oc>
    <nc r="T869"/>
  </rcc>
  <rcc rId="6335" sId="1">
    <oc r="T873" t="inlineStr">
      <is>
        <t>Сети только ниже 0,00</t>
      </is>
    </oc>
    <nc r="T873"/>
  </rcc>
  <rcc rId="6336" sId="1">
    <oc r="T874" t="inlineStr">
      <is>
        <t>Сети только ниже 0,00</t>
      </is>
    </oc>
    <nc r="T874"/>
  </rcc>
  <rcc rId="6337" sId="1">
    <oc r="T875" t="inlineStr">
      <is>
        <t>Сети только ниже 0,00</t>
      </is>
    </oc>
    <nc r="T875"/>
  </rcc>
  <rcc rId="6338" sId="1">
    <oc r="T876" t="inlineStr">
      <is>
        <t>Сети только ниже 0,00</t>
      </is>
    </oc>
    <nc r="T876"/>
  </rcc>
  <rcc rId="6339" sId="1">
    <oc r="T877" t="inlineStr">
      <is>
        <t>Сети только ниже 0,00</t>
      </is>
    </oc>
    <nc r="T877"/>
  </rcc>
  <rcc rId="6340" sId="1">
    <oc r="T878" t="inlineStr">
      <is>
        <t>Снти только ниже 0,00</t>
      </is>
    </oc>
    <nc r="T878"/>
  </rcc>
  <rcc rId="6341" sId="1">
    <oc r="T879" t="inlineStr">
      <is>
        <t>Сети только ниже 0,00</t>
      </is>
    </oc>
    <nc r="T879"/>
  </rcc>
  <rcc rId="6342" sId="1">
    <oc r="T880" t="inlineStr">
      <is>
        <t>ТС выше 0,00 продление договора с 2022</t>
      </is>
    </oc>
    <nc r="T880"/>
  </rcc>
  <rcc rId="6343" sId="1">
    <oc r="T881" t="inlineStr">
      <is>
        <t>Сети только ниже 0,00</t>
      </is>
    </oc>
    <nc r="T881"/>
  </rcc>
  <rcc rId="6344" sId="1">
    <oc r="T882" t="inlineStr">
      <is>
        <t>Сети только ниже 0,00</t>
      </is>
    </oc>
    <nc r="T882"/>
  </rcc>
  <rcc rId="6345" sId="1">
    <oc r="T883" t="inlineStr">
      <is>
        <t>Сети только ниже 0,00</t>
      </is>
    </oc>
    <nc r="T883"/>
  </rcc>
  <rcc rId="6346" sId="1">
    <oc r="T884" t="inlineStr">
      <is>
        <t>ТС выше 0,00 продление договора с 2022</t>
      </is>
    </oc>
    <nc r="T884"/>
  </rcc>
  <rcc rId="6347" sId="1">
    <oc r="T885" t="inlineStr">
      <is>
        <t>Снти только ниже 0,00</t>
      </is>
    </oc>
    <nc r="T885"/>
  </rcc>
  <rcc rId="6348" sId="1">
    <oc r="T886" t="inlineStr">
      <is>
        <t>ТС выше 0,00 продление договора с 2022</t>
      </is>
    </oc>
    <nc r="T886"/>
  </rcc>
  <rcc rId="6349" sId="1">
    <oc r="T887" t="inlineStr">
      <is>
        <t>ТС выше 0,00 продление договора с 2022</t>
      </is>
    </oc>
    <nc r="T887"/>
  </rcc>
  <rcc rId="6350" sId="1">
    <oc r="T888" t="inlineStr">
      <is>
        <t>Сети только ниже 0,00</t>
      </is>
    </oc>
    <nc r="T888"/>
  </rcc>
  <rcc rId="6351" sId="1">
    <oc r="T891" t="inlineStr">
      <is>
        <t>Сети только ниже 0,00</t>
      </is>
    </oc>
    <nc r="T891"/>
  </rcc>
  <rcc rId="6352" sId="1">
    <oc r="T893" t="inlineStr">
      <is>
        <t>Сети только ниже 0,00</t>
      </is>
    </oc>
    <nc r="T893"/>
  </rcc>
  <rcc rId="6353" sId="1">
    <oc r="T894" t="inlineStr">
      <is>
        <t>Сети только ниже 0,00</t>
      </is>
    </oc>
    <nc r="T894"/>
  </rcc>
  <rcc rId="6354" sId="1">
    <oc r="T900" t="inlineStr">
      <is>
        <t>Сети только ниже 0,00</t>
      </is>
    </oc>
    <nc r="T900"/>
  </rcc>
  <rcc rId="6355" sId="1">
    <oc r="T901" t="inlineStr">
      <is>
        <t>Сети только ниже 0,00</t>
      </is>
    </oc>
    <nc r="T901"/>
  </rcc>
  <rcc rId="6356" sId="1">
    <oc r="T902" t="inlineStr">
      <is>
        <t>Сети только ниже 0,00</t>
      </is>
    </oc>
    <nc r="T902"/>
  </rcc>
  <rcc rId="6357" sId="1">
    <oc r="T903" t="inlineStr">
      <is>
        <t>Сети только ниже 0,00</t>
      </is>
    </oc>
    <nc r="T903"/>
  </rcc>
  <rcc rId="6358" sId="1">
    <oc r="T904" t="inlineStr">
      <is>
        <t>Сети только ниже 0,00</t>
      </is>
    </oc>
    <nc r="T904"/>
  </rcc>
  <rcc rId="6359" sId="1">
    <oc r="T905" t="inlineStr">
      <is>
        <t>ТОЛЬКО НИЖЕ 0,00 МР с 2022 по не состоявш аукц.</t>
      </is>
    </oc>
    <nc r="T905"/>
  </rcc>
  <rcc rId="6360" sId="1">
    <oc r="T906" t="inlineStr">
      <is>
        <t>ТОЛЬКО НИЖЕ 0,00 МР с 2022 по не состоявш аукц.</t>
      </is>
    </oc>
    <nc r="T906"/>
  </rcc>
  <rcc rId="6361" sId="1">
    <oc r="T908" t="inlineStr">
      <is>
        <t>ЭС с 2022 не сост аукци. ПСД на работы 24-25</t>
      </is>
    </oc>
    <nc r="T908"/>
  </rcc>
  <rcc rId="6362" sId="1">
    <oc r="T909" t="inlineStr">
      <is>
        <t>ТОЛЬКО НИЖЕ 0,00 МР с 2022 по не состоявш аукц.</t>
      </is>
    </oc>
    <nc r="T909"/>
  </rcc>
  <rcc rId="6363" sId="1">
    <oc r="T911" t="inlineStr">
      <is>
        <t>ТОЛЬКО НИЖЕ 0,00 МР с 2022 по не состоявш аукц.</t>
      </is>
    </oc>
    <nc r="T911"/>
  </rcc>
  <rcc rId="6364" sId="1">
    <oc r="T912" t="inlineStr">
      <is>
        <t>Сети только ниже 0,00</t>
      </is>
    </oc>
    <nc r="T912"/>
  </rcc>
  <rcc rId="6365" sId="1">
    <oc r="T913" t="inlineStr">
      <is>
        <t>ТОЛЬКО НИЖЕ 0,00 МР с 2022 по не состоявш аукц.</t>
      </is>
    </oc>
    <nc r="T913"/>
  </rcc>
  <rcc rId="6366" sId="1">
    <oc r="T914" t="inlineStr">
      <is>
        <t>ТОЛЬКО НИЖЕ 0,00 МР с 2022 по не состоявш аукц.</t>
      </is>
    </oc>
    <nc r="T914"/>
  </rcc>
  <rcc rId="6367" sId="1">
    <oc r="T915" t="inlineStr">
      <is>
        <t>Сети только ниже 0,00</t>
      </is>
    </oc>
    <nc r="T915"/>
  </rcc>
  <rcc rId="6368" sId="1">
    <oc r="T916" t="inlineStr">
      <is>
        <t>Сети только ниже 0,00</t>
      </is>
    </oc>
    <nc r="T916"/>
  </rcc>
  <rcc rId="6369" sId="1">
    <oc r="T917" t="inlineStr">
      <is>
        <t>ХГВС выше 0,00 продление с 2022, ПИР на работы 2024-2025 гг.</t>
      </is>
    </oc>
    <nc r="T917"/>
  </rcc>
  <rcc rId="6370" sId="1">
    <oc r="T919" t="inlineStr">
      <is>
        <t>ВО ниже 0,00</t>
      </is>
    </oc>
    <nc r="T919"/>
  </rcc>
  <rcc rId="6371" sId="1">
    <oc r="T921" t="inlineStr">
      <is>
        <t>Сети только ниже 0,00</t>
      </is>
    </oc>
    <nc r="T921"/>
  </rcc>
  <rcc rId="6372" sId="1">
    <oc r="T924" t="inlineStr">
      <is>
        <t>ЭС, ТС, ВС на 2029-2031 гг. Протокол ОСС 1кр от 30.05.2022 г.</t>
      </is>
    </oc>
    <nc r="T924"/>
  </rcc>
  <rcc rId="6373" sId="1">
    <oc r="T925" t="inlineStr">
      <is>
        <t>Протокол ОСС 1кр от 30.05.2022</t>
      </is>
    </oc>
    <nc r="T925"/>
  </rcc>
  <rcc rId="6374" sId="1">
    <oc r="T926" t="inlineStr">
      <is>
        <t>ТС только ниже 0,00. Протокол ОСС 1 КР от 20.06.2022</t>
      </is>
    </oc>
    <nc r="T926"/>
  </rcc>
  <rcc rId="6375" sId="1">
    <oc r="T927" t="inlineStr">
      <is>
        <t>ЭЛ перенесли на 2026-2028 гг. ФС на ФС с утеплением Протокол ОСС 1КР от 20.06.2022</t>
      </is>
    </oc>
    <nc r="T927"/>
  </rcc>
  <rcc rId="6376" sId="1">
    <oc r="T928" t="inlineStr">
      <is>
        <t>протокол ОСС 1КР от 20.06.2022</t>
      </is>
    </oc>
    <nc r="T928"/>
  </rcc>
  <rcc rId="6377" sId="1">
    <oc r="T929" t="inlineStr">
      <is>
        <t>Протокол ОСС 1 КР от 20.06.2022</t>
      </is>
    </oc>
    <nc r="T929"/>
  </rcc>
  <rcc rId="6378" sId="1">
    <oc r="T930" t="inlineStr">
      <is>
        <t>Протокол ОСС 1КР от 31.05.2022</t>
      </is>
    </oc>
    <nc r="T930"/>
  </rcc>
  <rcc rId="6379" sId="1">
    <oc r="T931" t="inlineStr">
      <is>
        <t>Протокол ОСС 1КР от 31.05.2022</t>
      </is>
    </oc>
    <nc r="T931"/>
  </rcc>
  <rcc rId="6380" sId="1">
    <oc r="T932" t="inlineStr">
      <is>
        <t>ГС ТС на 2026-2028 гг. Фсна ФС с утеплением Протокол ОСС 1кр от 20.06.2022</t>
      </is>
    </oc>
    <nc r="T932"/>
  </rcc>
  <rcc rId="6381" sId="1">
    <oc r="T933" t="inlineStr">
      <is>
        <t>Протокол ОСС 2кр от 17.06.2022</t>
      </is>
    </oc>
    <nc r="T933"/>
  </rcc>
  <rcc rId="6382" sId="1">
    <oc r="T934" t="inlineStr">
      <is>
        <t>ПП, ЭС, ТС на 2026-2028 гг. Протокол ОСС 1кр от 20.06.2022</t>
      </is>
    </oc>
    <nc r="T934"/>
  </rcc>
  <rcc rId="6383" sId="1">
    <oc r="T935" t="inlineStr">
      <is>
        <t>ЭС, ВО, ПП на 2026-2028 гг. ФС на Фс с утеплением Протокол ОСС 1кр от 20.06.2022</t>
      </is>
    </oc>
    <nc r="T935"/>
  </rcc>
  <rcc rId="6384" sId="1">
    <oc r="T936" t="inlineStr">
      <is>
        <t>ФС на Фс с утеплением протокол ОСС 1кр от 20.06.2022</t>
      </is>
    </oc>
    <nc r="T936"/>
  </rcc>
  <rcc rId="6385" sId="1">
    <oc r="T937" t="inlineStr">
      <is>
        <t>ВО на 2029-2031  гг. ФС на Фс с утеплением Протокол ОСС 1кр от 20.06.2022</t>
      </is>
    </oc>
    <nc r="T937"/>
  </rcc>
  <rcc rId="6386" sId="1">
    <oc r="T938" t="inlineStr">
      <is>
        <t>Протоко ОСС 1кр от 20.06.2022</t>
      </is>
    </oc>
    <nc r="T938"/>
  </rcc>
  <rcc rId="6387" sId="1">
    <oc r="T939" t="inlineStr">
      <is>
        <t>ТС только ниже 0,00. Протокол ОСС 1кр от 20.06.2022</t>
      </is>
    </oc>
    <nc r="T939"/>
  </rcc>
  <rcc rId="6388" sId="1">
    <oc r="T940" t="inlineStr">
      <is>
        <t>Протокол ОСС 2 от 20.06.2022</t>
      </is>
    </oc>
    <nc r="T940"/>
  </rcc>
  <rcc rId="6389" sId="1">
    <oc r="T941" t="inlineStr">
      <is>
        <t>Протокол ОСС 1кр от 20.06.2022</t>
      </is>
    </oc>
    <nc r="T941"/>
  </rcc>
  <rcc rId="6390" sId="1">
    <oc r="T942" t="inlineStr">
      <is>
        <t>Протокол ОСС 1кр от 20.06.2022</t>
      </is>
    </oc>
    <nc r="T942"/>
  </rcc>
  <rcc rId="6391" sId="1">
    <oc r="T943" t="inlineStr">
      <is>
        <t>Протокол ОСС 1кр от 30.05.2022</t>
      </is>
    </oc>
    <nc r="T943"/>
  </rcc>
  <rcc rId="6392" sId="1">
    <oc r="T947" t="inlineStr">
      <is>
        <t>сети ниже нуля</t>
      </is>
    </oc>
    <nc r="T947"/>
  </rcc>
  <rcc rId="6393" sId="1">
    <oc r="T948" t="inlineStr">
      <is>
        <t>Сети ниже нуля</t>
      </is>
    </oc>
    <nc r="T948"/>
  </rcc>
  <rcc rId="6394" sId="1">
    <oc r="T950" t="inlineStr">
      <is>
        <t>Сети ниже нуля</t>
      </is>
    </oc>
    <nc r="T950"/>
  </rcc>
  <rcc rId="6395" sId="1">
    <oc r="T952" t="inlineStr">
      <is>
        <t>сети ниже нуля</t>
      </is>
    </oc>
    <nc r="T952"/>
  </rcc>
  <rcc rId="6396" sId="1">
    <oc r="T953" t="inlineStr">
      <is>
        <t>сети ниже нуля</t>
      </is>
    </oc>
    <nc r="T953"/>
  </rcc>
  <rcc rId="6397" sId="1">
    <oc r="T954" t="inlineStr">
      <is>
        <t>сети ниже нуля</t>
      </is>
    </oc>
    <nc r="T954"/>
  </rcc>
  <rcc rId="6398" sId="1">
    <oc r="T955" t="inlineStr">
      <is>
        <t xml:space="preserve">сети ниже нуля </t>
      </is>
    </oc>
    <nc r="T955"/>
  </rcc>
  <rcc rId="6399" sId="1">
    <oc r="T957" t="inlineStr">
      <is>
        <t>сети ниже нуля</t>
      </is>
    </oc>
    <nc r="T957"/>
  </rcc>
  <rcc rId="6400" sId="1">
    <oc r="T958" t="inlineStr">
      <is>
        <t>сети ниже нуля</t>
      </is>
    </oc>
    <nc r="T958"/>
  </rcc>
  <rcc rId="6401" sId="1">
    <oc r="T959" t="inlineStr">
      <is>
        <t>сети ниже нуля</t>
      </is>
    </oc>
    <nc r="T959"/>
  </rcc>
  <rcc rId="6402" sId="1">
    <oc r="T961" t="inlineStr">
      <is>
        <t>сети ниже нуля</t>
      </is>
    </oc>
    <nc r="T961"/>
  </rcc>
  <rcc rId="6403" sId="1">
    <oc r="T962" t="inlineStr">
      <is>
        <t>сети ниже нуля</t>
      </is>
    </oc>
    <nc r="T962"/>
  </rcc>
  <rcc rId="6404" sId="1">
    <oc r="T963" t="inlineStr">
      <is>
        <t xml:space="preserve">все сети ниже нуля </t>
      </is>
    </oc>
    <nc r="T963"/>
  </rcc>
  <rcc rId="6405" sId="1">
    <oc r="T964" t="inlineStr">
      <is>
        <t xml:space="preserve">все сети ниже нуля </t>
      </is>
    </oc>
    <nc r="T964"/>
  </rcc>
  <rcc rId="6406" sId="1">
    <oc r="T965" t="inlineStr">
      <is>
        <t xml:space="preserve">все сети ниже нуля </t>
      </is>
    </oc>
    <nc r="T965"/>
  </rcc>
  <rcc rId="6407" sId="1">
    <oc r="T966" t="inlineStr">
      <is>
        <t>ТС- полностью систему,ГВС-выше нуля, ХВС-выше нуля,ремонт фундамента- только отмостка!!!)</t>
      </is>
    </oc>
    <nc r="T966"/>
  </rcc>
  <rcc rId="6408" sId="1">
    <oc r="T969" t="inlineStr">
      <is>
        <t xml:space="preserve">все сети ниже нуля </t>
      </is>
    </oc>
    <nc r="T969"/>
  </rcc>
  <rcc rId="6409" sId="1">
    <oc r="T970" t="inlineStr">
      <is>
        <t xml:space="preserve">все сети ниже нуля </t>
      </is>
    </oc>
    <nc r="T970"/>
  </rcc>
  <rcc rId="6410" sId="1">
    <oc r="T971" t="inlineStr">
      <is>
        <t xml:space="preserve">все сети ниже нуля </t>
      </is>
    </oc>
    <nc r="T971"/>
  </rcc>
  <rcc rId="6411" sId="1">
    <oc r="T973" t="inlineStr">
      <is>
        <t>все сети ниже нуля</t>
      </is>
    </oc>
    <nc r="T973"/>
  </rcc>
  <rcc rId="6412" sId="1">
    <oc r="T974" t="inlineStr">
      <is>
        <t>все сети ниже нуля</t>
      </is>
    </oc>
    <nc r="T974"/>
  </rcc>
  <rcc rId="6413" sId="1">
    <oc r="T975" t="inlineStr">
      <is>
        <t>все сети ниже нуля</t>
      </is>
    </oc>
    <nc r="T975"/>
  </rcc>
  <rcc rId="6414" sId="1">
    <oc r="T978" t="inlineStr">
      <is>
        <t>все сети ниже нуля</t>
      </is>
    </oc>
    <nc r="T978"/>
  </rcc>
  <rcc rId="6415" sId="1">
    <oc r="T979" t="inlineStr">
      <is>
        <t>все сети ниже нуля</t>
      </is>
    </oc>
    <nc r="T979"/>
  </rcc>
  <rcc rId="6416" sId="1">
    <oc r="T981" t="inlineStr">
      <is>
        <t>все сети ниже нуля</t>
      </is>
    </oc>
    <nc r="T981"/>
  </rcc>
  <rcc rId="6417" sId="1">
    <oc r="T983" t="inlineStr">
      <is>
        <t xml:space="preserve">все сети ниже нуля </t>
      </is>
    </oc>
    <nc r="T983"/>
  </rcc>
  <rcc rId="6418" sId="1">
    <oc r="T984" t="inlineStr">
      <is>
        <t xml:space="preserve">все сети ниже нуля </t>
      </is>
    </oc>
    <nc r="T984"/>
  </rcc>
  <rcc rId="6419" sId="1">
    <oc r="T985" t="inlineStr">
      <is>
        <t xml:space="preserve">все сети ниже нуля </t>
      </is>
    </oc>
    <nc r="T985"/>
  </rcc>
  <rcc rId="6420" sId="1">
    <oc r="T986" t="inlineStr">
      <is>
        <t xml:space="preserve">все сети ниже нуля </t>
      </is>
    </oc>
    <nc r="T986"/>
  </rcc>
  <rcc rId="6421" sId="1">
    <oc r="T987" t="inlineStr">
      <is>
        <t xml:space="preserve">все сети ниже нуля </t>
      </is>
    </oc>
    <nc r="T987"/>
  </rcc>
  <rcc rId="6422" sId="1">
    <oc r="T988" t="inlineStr">
      <is>
        <t xml:space="preserve"> все сети ниже нуля</t>
      </is>
    </oc>
    <nc r="T988"/>
  </rcc>
  <rcc rId="6423" sId="1">
    <oc r="T989" t="inlineStr">
      <is>
        <t xml:space="preserve">все сети ниже нуля </t>
      </is>
    </oc>
    <nc r="T989"/>
  </rcc>
  <rcc rId="6424" sId="1">
    <oc r="T990" t="inlineStr">
      <is>
        <t>Протокол ОСС от 09.07.2022 №1 ХВС, ГВС ниже отметки 0,00</t>
      </is>
    </oc>
    <nc r="T990"/>
  </rcc>
  <rcc rId="6425" sId="1">
    <oc r="T991" t="inlineStr">
      <is>
        <t xml:space="preserve">все сети ниже нуля </t>
      </is>
    </oc>
    <nc r="T991"/>
  </rcc>
  <rcc rId="6426" sId="1">
    <oc r="T993" t="inlineStr">
      <is>
        <t>все сети ниже нуля</t>
      </is>
    </oc>
    <nc r="T993"/>
  </rcc>
  <rcc rId="6427" sId="1">
    <oc r="T995" t="inlineStr">
      <is>
        <t>все сети ниже нуля</t>
      </is>
    </oc>
    <nc r="T995"/>
  </rcc>
  <rcc rId="6428" sId="1">
    <oc r="T996" t="inlineStr">
      <is>
        <t>все сети ниже нуля</t>
      </is>
    </oc>
    <nc r="T996"/>
  </rcc>
  <rcc rId="6429" sId="1">
    <oc r="T997" t="inlineStr">
      <is>
        <t>все сети ниже нуля</t>
      </is>
    </oc>
    <nc r="T997"/>
  </rcc>
  <rcc rId="6430" sId="1">
    <oc r="T998" t="inlineStr">
      <is>
        <t>все сети в полном объеме</t>
      </is>
    </oc>
    <nc r="T998"/>
  </rcc>
  <rcc rId="6431" sId="1">
    <oc r="T999" t="inlineStr">
      <is>
        <t>все сети ниже нуля</t>
      </is>
    </oc>
    <nc r="T999"/>
  </rcc>
  <rcc rId="6432" sId="1">
    <oc r="T1000" t="inlineStr">
      <is>
        <t>все сети ниже нуля</t>
      </is>
    </oc>
    <nc r="T1000"/>
  </rcc>
  <rcc rId="6433" sId="1">
    <oc r="T1003" t="inlineStr">
      <is>
        <t>Сети в полном объеме, только ВО выше 0,00</t>
      </is>
    </oc>
    <nc r="T1003"/>
  </rcc>
  <rcc rId="6434" sId="1">
    <oc r="T1005" t="inlineStr">
      <is>
        <t>ТС и ХГВС выше 0,00; ВО полностью с 2022</t>
      </is>
    </oc>
    <nc r="T1005"/>
  </rcc>
  <rcc rId="6435" sId="1">
    <oc r="T1006" t="inlineStr">
      <is>
        <t>ТС ниже 0,00, ХГВС ниже 0,00</t>
      </is>
    </oc>
    <nc r="T1006"/>
  </rcc>
  <rcc rId="6436" sId="1">
    <oc r="T1007" t="inlineStr">
      <is>
        <t>в подвале ТОЛЬКО отмсотску надо</t>
      </is>
    </oc>
    <nc r="T1007"/>
  </rcc>
  <rcc rId="6437" sId="1">
    <oc r="T1009" t="inlineStr">
      <is>
        <t>ТС ниже 0,00, ХГВС ниже 0,00</t>
      </is>
    </oc>
    <nc r="T1009"/>
  </rcc>
  <rcc rId="6438" sId="1">
    <oc r="T1010" t="inlineStr">
      <is>
        <t>ТС ниже 0,00</t>
      </is>
    </oc>
    <nc r="T1010"/>
  </rcc>
  <rcc rId="6439" sId="1">
    <oc r="T1014" t="inlineStr">
      <is>
        <t>ВО ниже 0,00</t>
      </is>
    </oc>
    <nc r="T1014"/>
  </rcc>
  <rcc rId="6440" sId="1">
    <oc r="T1015" t="inlineStr">
      <is>
        <t>ТС ниже 0,00, ХГВС ниже 0,00</t>
      </is>
    </oc>
    <nc r="T1015"/>
  </rcc>
  <rcc rId="6441" sId="1">
    <oc r="T1016" t="inlineStr">
      <is>
        <t>ВО ниже 0,00</t>
      </is>
    </oc>
    <nc r="T1016"/>
  </rcc>
  <rcc rId="6442" sId="1">
    <oc r="T1017" t="inlineStr">
      <is>
        <t>ТС ниже 0,00, ХГВС ниже 0,00</t>
      </is>
    </oc>
    <nc r="T1017"/>
  </rcc>
  <rcc rId="6443" sId="1">
    <oc r="T1018" t="inlineStr">
      <is>
        <t>ТС ниже 0,00, ХГВС ниже 0,00</t>
      </is>
    </oc>
    <nc r="T1018"/>
  </rcc>
  <rcc rId="6444" sId="1">
    <oc r="T1019" t="inlineStr">
      <is>
        <t>В протоколе ОСС ремонт крыши (частичный)</t>
      </is>
    </oc>
    <nc r="T1019"/>
  </rcc>
  <rcc rId="6445" sId="1">
    <oc r="T1021" t="inlineStr">
      <is>
        <t>ТС ниже 0,00, ХГВС ниже 0,00</t>
      </is>
    </oc>
    <nc r="T1021"/>
  </rcc>
  <rcc rId="6446" sId="1">
    <oc r="T1022" t="inlineStr">
      <is>
        <t>ТС ниже 0,00, ХГВС ниже 0,00</t>
      </is>
    </oc>
    <nc r="T1022"/>
  </rcc>
  <rcc rId="6447" sId="1">
    <oc r="T1023" t="inlineStr">
      <is>
        <t>ТС ниже 0,00, ХГВС ниже 0,00</t>
      </is>
    </oc>
    <nc r="T1023"/>
  </rcc>
  <rcc rId="6448" sId="1">
    <oc r="T1025" t="inlineStr">
      <is>
        <t>ВО ниже 0,00</t>
      </is>
    </oc>
    <nc r="T1025"/>
  </rcc>
  <rcc rId="6449" sId="1">
    <oc r="T1027" t="inlineStr">
      <is>
        <t>ВО ниже 0,00</t>
      </is>
    </oc>
    <nc r="T1027"/>
  </rcc>
  <rcc rId="6450" sId="1">
    <oc r="T1028" t="inlineStr">
      <is>
        <t>ВО ниже 0,00</t>
      </is>
    </oc>
    <nc r="T1028"/>
  </rcc>
  <rcc rId="6451" sId="1">
    <oc r="T1030" t="inlineStr">
      <is>
        <t>ТС ниже 0,00, ХГВС ниже 0,00</t>
      </is>
    </oc>
    <nc r="T1030"/>
  </rcc>
  <rcc rId="6452" sId="1">
    <oc r="T1031" t="inlineStr">
      <is>
        <t>сети в полном объеме</t>
      </is>
    </oc>
    <nc r="T1031"/>
  </rcc>
  <rcc rId="6453" sId="1">
    <oc r="T1033" t="inlineStr">
      <is>
        <t>ТС ниже 0,00, ХГВС ниже 0,00</t>
      </is>
    </oc>
    <nc r="T1033"/>
  </rcc>
  <rcc rId="6454" sId="1">
    <oc r="T1034" t="inlineStr">
      <is>
        <t>ТС ниже 0,00, ХГВС ниже 0,00</t>
      </is>
    </oc>
    <nc r="T1034"/>
  </rcc>
  <rcc rId="6455" sId="1">
    <oc r="T1035" t="inlineStr">
      <is>
        <t>ВО ниже 0,00</t>
      </is>
    </oc>
    <nc r="T1035"/>
  </rcc>
  <rcc rId="6456" sId="1">
    <oc r="T1036" t="inlineStr">
      <is>
        <t>ВО ниже 0,00</t>
      </is>
    </oc>
    <nc r="T1036"/>
  </rcc>
  <rcc rId="6457" sId="1">
    <oc r="T1037" t="inlineStr">
      <is>
        <t>ПИР только на Утепление торцов. ПИР на подвал выполнен в 2020-21 году</t>
      </is>
    </oc>
    <nc r="T1037"/>
  </rcc>
  <rcc rId="6458" sId="1">
    <oc r="T1038" t="inlineStr">
      <is>
        <t>ХГВС ниже 0,00</t>
      </is>
    </oc>
    <nc r="T1038"/>
  </rcc>
  <rcc rId="6459" sId="1">
    <oc r="T1043" t="inlineStr">
      <is>
        <t>Сети в полном объеме</t>
      </is>
    </oc>
    <nc r="T1043"/>
  </rcc>
  <rcc rId="6460" sId="1">
    <oc r="T1044" t="inlineStr">
      <is>
        <t>сети в полном объеме</t>
      </is>
    </oc>
    <nc r="T1044"/>
  </rcc>
  <rcc rId="6461" sId="1">
    <oc r="T1047" t="inlineStr">
      <is>
        <t>сети в полном обьеме</t>
      </is>
    </oc>
    <nc r="T1047"/>
  </rcc>
  <rcc rId="6462" sId="1">
    <oc r="T1052" t="inlineStr">
      <is>
        <t>ВО ниже 0,00 (Постановление администрации)</t>
      </is>
    </oc>
    <nc r="T1052"/>
  </rcc>
  <rcc rId="6463" sId="1">
    <oc r="T1054" t="inlineStr">
      <is>
        <t>ВО ниже 0,00 (Постановление администрации)</t>
      </is>
    </oc>
    <nc r="T1054"/>
  </rcc>
  <rcc rId="6464" sId="1">
    <oc r="T1059" t="inlineStr">
      <is>
        <t>ВО ниже 0,00 (Постановление администрации)</t>
      </is>
    </oc>
    <nc r="T1059"/>
  </rcc>
  <rcc rId="6465" sId="1">
    <oc r="T1062" t="inlineStr">
      <is>
        <t>ХГВС ниже 0,00 (постановление администрации)</t>
      </is>
    </oc>
    <nc r="T1062"/>
  </rcc>
  <rcc rId="6466" sId="1">
    <oc r="T1063" t="inlineStr">
      <is>
        <t>ХГВС ниже 0,00, ВО ниже 0,00 (постановление администрации)</t>
      </is>
    </oc>
    <nc r="T1063"/>
  </rcc>
  <rcc rId="6467" sId="1">
    <oc r="T1064" t="inlineStr">
      <is>
        <t>ХГВС ниже 0,00, ВО ниже 0,00 (постановление администрации)</t>
      </is>
    </oc>
    <nc r="T1064"/>
  </rcc>
  <rcc rId="6468" sId="1">
    <oc r="T1067" t="inlineStr">
      <is>
        <t>ХВС ниже 0,00, ВО ниже 0,00  (решение ОСС, утвердили стоимость сами)</t>
      </is>
    </oc>
    <nc r="T1067"/>
  </rcc>
  <rcc rId="6469" sId="1">
    <oc r="T1093" t="inlineStr">
      <is>
        <t>ТС ниже 0,00, ВО ниже 0,00</t>
      </is>
    </oc>
    <nc r="T1093"/>
  </rcc>
  <rcc rId="6470" sId="1">
    <oc r="T1096" t="inlineStr">
      <is>
        <t>ВО ниже 0,00</t>
      </is>
    </oc>
    <nc r="T1096"/>
  </rcc>
  <rcc rId="6471" sId="1">
    <oc r="T1097" t="inlineStr">
      <is>
        <t>ТС ниже 0,00, ХГВС ниже 0,00, ВО ниже 0,00</t>
      </is>
    </oc>
    <nc r="T1097"/>
  </rcc>
  <rcc rId="6472" sId="1">
    <oc r="T1098" t="inlineStr">
      <is>
        <t>ТС ниже 0,00, ВО ниже 0,00</t>
      </is>
    </oc>
    <nc r="T1098"/>
  </rcc>
  <rcc rId="6473" sId="1">
    <oc r="T1100" t="inlineStr">
      <is>
        <t>ТС ниже 0,00, ХГВС ниже 0,00, ВО ниже 0,00</t>
      </is>
    </oc>
    <nc r="T1100"/>
  </rcc>
  <rcc rId="6474" sId="1">
    <oc r="T1141" t="inlineStr">
      <is>
        <t>ВО только ниже 0,00</t>
      </is>
    </oc>
    <nc r="T1141"/>
  </rcc>
  <rcc rId="6475" sId="1">
    <oc r="T1150" t="inlineStr">
      <is>
        <t>все сети ниже 0,00</t>
      </is>
    </oc>
    <nc r="T1150"/>
  </rcc>
  <rcc rId="6476" sId="1">
    <oc r="T1151" t="inlineStr">
      <is>
        <t>все сети ниже 0,00</t>
      </is>
    </oc>
    <nc r="T1151"/>
  </rcc>
  <rcc rId="6477" sId="1">
    <oc r="T1160" t="inlineStr">
      <is>
        <t>ХВС ниже 0,00, остальные сети полностью</t>
      </is>
    </oc>
    <nc r="T1160"/>
  </rcc>
  <rcc rId="6478" sId="1">
    <oc r="T1161" t="inlineStr">
      <is>
        <t>ВО ниже 0,00</t>
      </is>
    </oc>
    <nc r="T1161"/>
  </rcc>
  <rcc rId="6479" sId="1">
    <oc r="T1163" t="inlineStr">
      <is>
        <t>ВО ниже 0,00, утепление фасада БЕЗ торцов и окон</t>
      </is>
    </oc>
    <nc r="T1163"/>
  </rcc>
  <rcc rId="6480" sId="1">
    <oc r="T1164" t="inlineStr">
      <is>
        <t>ВО ниже 0,00</t>
      </is>
    </oc>
    <nc r="T1164"/>
  </rcc>
  <rcc rId="6481" sId="1">
    <oc r="T1165" t="inlineStr">
      <is>
        <t>ГВС полностью, фасад обязательно с окраской</t>
      </is>
    </oc>
    <nc r="T1165"/>
  </rcc>
  <rcc rId="6482" sId="1">
    <oc r="T1167" t="inlineStr">
      <is>
        <t>Все сети ниже 0,00</t>
      </is>
    </oc>
    <nc r="T1167"/>
  </rcc>
  <rcc rId="6483" sId="1">
    <oc r="T1169" t="inlineStr">
      <is>
        <t>утепление 2х торцов с ремонтом отмостки без замены окон и входных дверей 2х штук.</t>
      </is>
    </oc>
    <nc r="T1169"/>
  </rcc>
  <rcc rId="6484" sId="1">
    <oc r="T1170" t="inlineStr">
      <is>
        <t>ВО ниже 0,00</t>
      </is>
    </oc>
    <nc r="T1170"/>
  </rcc>
  <rcc rId="6485" sId="1">
    <oc r="T1171" t="inlineStr">
      <is>
        <t>ВО ниже 0,00</t>
      </is>
    </oc>
    <nc r="T1171"/>
  </rcc>
  <rcc rId="6486" sId="1">
    <oc r="T1172" t="inlineStr">
      <is>
        <t>ВО ниже 0,00</t>
      </is>
    </oc>
    <nc r="T1172"/>
  </rcc>
  <rcc rId="6487" sId="1">
    <oc r="T1173" t="inlineStr">
      <is>
        <t>Все сети ниже 0,00, в местах общего пользования выше 0,00 и пожаротушение (в квартирах НЕ ремонтировать)</t>
      </is>
    </oc>
    <nc r="T1173"/>
  </rcc>
  <rcc rId="6488" sId="1">
    <oc r="T1178" t="inlineStr">
      <is>
        <t>ТС ниже 0,00, ГВС полностью с циркуляцией</t>
      </is>
    </oc>
    <nc r="T1178"/>
  </rcc>
  <rcc rId="6489" sId="1">
    <oc r="T1180" t="inlineStr">
      <is>
        <t>все сети ниже 0,00</t>
      </is>
    </oc>
    <nc r="T1180"/>
  </rcc>
  <rcc rId="6490" sId="1">
    <oc r="T1181" t="inlineStr">
      <is>
        <t>ТС ниже 0,00</t>
      </is>
    </oc>
    <nc r="T1181"/>
  </rcc>
  <rcc rId="6491" sId="1">
    <oc r="T1182" t="inlineStr">
      <is>
        <t>Сети ниже 0,00, ремонт фасада и утепление одного торца</t>
      </is>
    </oc>
    <nc r="T1182"/>
  </rcc>
  <rcc rId="6492" sId="1">
    <oc r="T1183" t="inlineStr">
      <is>
        <t>Сети ниже 0,00</t>
      </is>
    </oc>
    <nc r="T1183"/>
  </rcc>
  <rcc rId="6493" sId="1">
    <oc r="T1184" t="inlineStr">
      <is>
        <t>ТС ниже 0,00</t>
      </is>
    </oc>
    <nc r="T1184"/>
  </rcc>
  <rcc rId="6494" sId="1">
    <oc r="T1185" t="inlineStr">
      <is>
        <t>Сети ниже 0,00</t>
      </is>
    </oc>
    <nc r="T1185"/>
  </rcc>
  <rcc rId="6495" sId="1">
    <oc r="T1190" t="inlineStr">
      <is>
        <t>все сети только ниже 0,00</t>
      </is>
    </oc>
    <nc r="T1190"/>
  </rcc>
  <rcc rId="6496" sId="1">
    <oc r="T1193" t="inlineStr">
      <is>
        <t>ТС ниже 0,00</t>
      </is>
    </oc>
    <nc r="T1193"/>
  </rcc>
  <rcc rId="6497" sId="1">
    <oc r="T1194" t="inlineStr">
      <is>
        <t>все сети ниже 0,00</t>
      </is>
    </oc>
    <nc r="T1194"/>
  </rcc>
  <rcc rId="6498" sId="1">
    <oc r="T1195" t="inlineStr">
      <is>
        <t>все сети ниже 0,00</t>
      </is>
    </oc>
    <nc r="T1195"/>
  </rcc>
  <rcc rId="6499" sId="1">
    <oc r="T1197" t="inlineStr">
      <is>
        <t>все сети ниже 0,00</t>
      </is>
    </oc>
    <nc r="T1197"/>
  </rcc>
  <rcc rId="6500" sId="1">
    <oc r="T1198" t="inlineStr">
      <is>
        <t>все сети ниже 0,00</t>
      </is>
    </oc>
    <nc r="T1198"/>
  </rcc>
  <rcc rId="6501" sId="1">
    <oc r="T1199" t="inlineStr">
      <is>
        <t>все сети ниже 0,00</t>
      </is>
    </oc>
    <nc r="T1199"/>
  </rcc>
  <rcc rId="6502" sId="1">
    <oc r="T1200" t="inlineStr">
      <is>
        <t>Сети в полном объеме</t>
      </is>
    </oc>
    <nc r="T1200"/>
  </rcc>
  <rcc rId="6503" sId="1">
    <oc r="T1202" t="inlineStr">
      <is>
        <t>все сети ниже 0,00</t>
      </is>
    </oc>
    <nc r="T1202"/>
  </rcc>
  <rcc rId="6504" sId="1">
    <oc r="T1203" t="inlineStr">
      <is>
        <t>все сети ниже 0,00</t>
      </is>
    </oc>
    <nc r="T1203"/>
  </rcc>
  <rcc rId="6505" sId="1">
    <oc r="T1204" t="inlineStr">
      <is>
        <t>все сети ниже 0,00</t>
      </is>
    </oc>
    <nc r="T1204"/>
  </rcc>
  <rcc rId="6506" sId="1">
    <oc r="T1209" t="inlineStr">
      <is>
        <t>все сети ниже 0,00</t>
      </is>
    </oc>
    <nc r="T1209"/>
  </rcc>
  <rcc rId="6507" sId="1">
    <oc r="T1211" t="inlineStr">
      <is>
        <t>все сети ниже 0,00</t>
      </is>
    </oc>
    <nc r="T1211"/>
  </rcc>
  <rcc rId="6508" sId="1">
    <oc r="T1212" t="inlineStr">
      <is>
        <t>все сети ниже 0,00</t>
      </is>
    </oc>
    <nc r="T1212"/>
  </rcc>
  <rcc rId="6509" sId="1">
    <oc r="T1213" t="inlineStr">
      <is>
        <t>все сети ниже 0,00</t>
      </is>
    </oc>
    <nc r="T1213"/>
  </rcc>
  <rcc rId="6510" sId="1">
    <oc r="T1215" t="inlineStr">
      <is>
        <t>все сети ниже 0,00</t>
      </is>
    </oc>
    <nc r="T1215"/>
  </rcc>
  <rcc rId="6511" sId="1">
    <oc r="T1216" t="inlineStr">
      <is>
        <t>все сети ниже 0,00</t>
      </is>
    </oc>
    <nc r="T1216"/>
  </rcc>
  <rcc rId="6512" sId="1">
    <oc r="T1218" t="inlineStr">
      <is>
        <t>все сети ниже 0,00</t>
      </is>
    </oc>
    <nc r="T1218"/>
  </rcc>
  <rcc rId="6513" sId="1">
    <oc r="T1219" t="inlineStr">
      <is>
        <t>все сети ниже 0,00</t>
      </is>
    </oc>
    <nc r="T1219"/>
  </rcc>
  <rcc rId="6514" sId="1">
    <oc r="T1222" t="inlineStr">
      <is>
        <t>ТС полностью</t>
      </is>
    </oc>
    <nc r="T1222"/>
  </rcc>
  <rcc rId="6515" sId="1">
    <oc r="T1223" t="inlineStr">
      <is>
        <t>Сети ниже 0,00, Смотреть Протокол ОСС по составу работ КРЫШИ</t>
      </is>
    </oc>
    <nc r="T1223"/>
  </rcc>
  <rcc rId="6516" sId="1">
    <oc r="T1224" t="inlineStr">
      <is>
        <t>Только утепление ТОРЦОВ, Сети ниже 0,00. Смотреть Протокол ОСС по крыше</t>
      </is>
    </oc>
    <nc r="T1224"/>
  </rcc>
  <rcc rId="6517" sId="1">
    <oc r="T1225" t="inlineStr">
      <is>
        <t>Сети ниже 0,00. Смотреть состав работ по ремонту крыши в Протоколе ОСС</t>
      </is>
    </oc>
    <nc r="T1225"/>
  </rcc>
  <rcc rId="6518" sId="1">
    <oc r="T1226" t="inlineStr">
      <is>
        <t>Только утепление ТОРЦОВ, Сети ниже 0,00. Смотреть Протокол ОСС по крыше</t>
      </is>
    </oc>
    <nc r="T1226"/>
  </rcc>
  <rcc rId="6519" sId="1">
    <oc r="T1227" t="inlineStr">
      <is>
        <t>Фундмент (только отмостка нужна!), Сети ниже 0,00. Смотреть состав работ по крыше в Протоколе ОСС!!!!</t>
      </is>
    </oc>
    <nc r="T1227"/>
  </rcc>
  <rcc rId="6520" sId="1">
    <oc r="T1228" t="inlineStr">
      <is>
        <t>В ремонте фасада с утеплением только утепление торцов и отмостка! Сети ниже 0,00</t>
      </is>
    </oc>
    <nc r="T1228"/>
  </rcc>
  <rcc rId="6521" sId="1">
    <oc r="T1229" t="inlineStr">
      <is>
        <t>В ремонте фасада с утеплением только утепление торцов и отмостка! Сети ниже 0,00</t>
      </is>
    </oc>
    <nc r="T1229"/>
  </rcc>
  <rcc rId="6522" sId="1">
    <oc r="T1232" t="inlineStr">
      <is>
        <t>Утепление только торцов!</t>
      </is>
    </oc>
    <nc r="T1232"/>
  </rcc>
  <rcc rId="6523" sId="1">
    <oc r="T1234" t="inlineStr">
      <is>
        <t>ТС только ниже 0,00</t>
      </is>
    </oc>
    <nc r="T1234"/>
  </rcc>
  <rcc rId="6524" sId="1">
    <oc r="T1240" t="inlineStr">
      <is>
        <t>ВО ниже отметки 0,00</t>
      </is>
    </oc>
    <nc r="T1240"/>
  </rcc>
  <rcc rId="6525" sId="1">
    <oc r="T1242" t="inlineStr">
      <is>
        <t>Сети ниже 0,00</t>
      </is>
    </oc>
    <nc r="T1242"/>
  </rcc>
  <rcc rId="6526" sId="1">
    <oc r="T1245" t="inlineStr">
      <is>
        <t>сети ниж 0,00</t>
      </is>
    </oc>
    <nc r="T1245"/>
  </rcc>
  <rcc rId="6527" sId="1">
    <oc r="T1248" t="inlineStr">
      <is>
        <t>все сети только ниже 0,00</t>
      </is>
    </oc>
    <nc r="T1248"/>
  </rcc>
  <rcc rId="6528" sId="1">
    <oc r="T1251" t="inlineStr">
      <is>
        <t>все сети только ниже 0,00</t>
      </is>
    </oc>
    <nc r="T1251"/>
  </rcc>
  <rcc rId="6529" sId="1">
    <oc r="T1252" t="inlineStr">
      <is>
        <t>все сети только ниже 0,00</t>
      </is>
    </oc>
    <nc r="T1252"/>
  </rcc>
  <rcc rId="6530" sId="1">
    <oc r="T1253" t="inlineStr">
      <is>
        <t>все сети только ниже 0,00</t>
      </is>
    </oc>
    <nc r="T1253"/>
  </rcc>
  <rcc rId="6531" sId="1">
    <oc r="T1254" t="inlineStr">
      <is>
        <t>все сети только ниже 0,00</t>
      </is>
    </oc>
    <nc r="T1254"/>
  </rcc>
  <rcc rId="6532" sId="1">
    <oc r="T1255" t="inlineStr">
      <is>
        <t>все сети только ниже 0,00</t>
      </is>
    </oc>
    <nc r="T1255"/>
  </rcc>
  <rcc rId="6533" sId="1">
    <oc r="T1256" t="inlineStr">
      <is>
        <t>все сети только ниже 0,00</t>
      </is>
    </oc>
    <nc r="T1256"/>
  </rcc>
  <rcc rId="6534" sId="1">
    <oc r="T1257" t="inlineStr">
      <is>
        <t>все сети только ниже 0,00</t>
      </is>
    </oc>
    <nc r="T1257"/>
  </rcc>
  <rcc rId="6535" sId="1">
    <oc r="T1258" t="inlineStr">
      <is>
        <t>все сети только ниже 0,00</t>
      </is>
    </oc>
    <nc r="T1258"/>
  </rcc>
  <rcc rId="6536" sId="1">
    <oc r="T1259" t="inlineStr">
      <is>
        <t>все сети только ниже 0,00</t>
      </is>
    </oc>
    <nc r="T1259"/>
  </rcc>
  <rcc rId="6537" sId="1">
    <oc r="T1260" t="inlineStr">
      <is>
        <t>все сети только ниже 0,00</t>
      </is>
    </oc>
    <nc r="T1260"/>
  </rcc>
  <rcc rId="6538" sId="1">
    <oc r="T1268" t="inlineStr">
      <is>
        <t>все сети только ниже 0,00</t>
      </is>
    </oc>
    <nc r="T1268"/>
  </rcc>
  <rcc rId="6539" sId="1">
    <oc r="T1319" t="inlineStr">
      <is>
        <t>ВО ниже 0.00</t>
      </is>
    </oc>
    <nc r="T1319"/>
  </rcc>
  <rcc rId="6540" sId="1">
    <oc r="T1321" t="inlineStr">
      <is>
        <t>Сети только ниже 0,00</t>
      </is>
    </oc>
    <nc r="T1321"/>
  </rcc>
  <rcc rId="6541" sId="1">
    <oc r="T1322" t="inlineStr">
      <is>
        <t>Сети только ниже 0,00</t>
      </is>
    </oc>
    <nc r="T1322"/>
  </rcc>
  <rcc rId="6542" sId="1">
    <oc r="T1323" t="inlineStr">
      <is>
        <t>Сети только ниже 0,00</t>
      </is>
    </oc>
    <nc r="T1323"/>
  </rcc>
  <rcc rId="6543" sId="1">
    <oc r="T1324" t="inlineStr">
      <is>
        <t>Сети только ниже 0,00</t>
      </is>
    </oc>
    <nc r="T1324"/>
  </rcc>
  <rcc rId="6544" sId="1">
    <oc r="T1330" t="inlineStr">
      <is>
        <t>Сети только ниже 0,00</t>
      </is>
    </oc>
    <nc r="T1330"/>
  </rcc>
  <rcc rId="6545" sId="1">
    <oc r="T1335" t="inlineStr">
      <is>
        <t>Сети только ниже 0,00</t>
      </is>
    </oc>
    <nc r="T1335"/>
  </rcc>
  <rcc rId="6546" sId="1">
    <oc r="T1336" t="inlineStr">
      <is>
        <t>Снти только ниже 0,00</t>
      </is>
    </oc>
    <nc r="T1336"/>
  </rcc>
  <rcc rId="6547" sId="1">
    <oc r="T1338" t="inlineStr">
      <is>
        <t>Снти только ниже 0,00</t>
      </is>
    </oc>
    <nc r="T1338"/>
  </rcc>
  <rcc rId="6548" sId="1">
    <oc r="T1342" t="inlineStr">
      <is>
        <t>Сети только ниже 0,00</t>
      </is>
    </oc>
    <nc r="T1342"/>
  </rcc>
  <rcc rId="6549" sId="1">
    <oc r="T1343" t="inlineStr">
      <is>
        <t>Сети только ниже 0,00</t>
      </is>
    </oc>
    <nc r="T1343"/>
  </rcc>
  <rcc rId="6550" sId="1">
    <oc r="T1349" t="inlineStr">
      <is>
        <t>Сети только ниже 0,00</t>
      </is>
    </oc>
    <nc r="T1349"/>
  </rcc>
  <rcc rId="6551" sId="1">
    <oc r="T1353" t="inlineStr">
      <is>
        <t>ТОЛЬКО НИЖЕ 0,00 МР с 2022 по не состоявш аукц.</t>
      </is>
    </oc>
    <nc r="T1353"/>
  </rcc>
  <rcc rId="6552" sId="1">
    <oc r="T1354" t="inlineStr">
      <is>
        <t>ТОЛЬКО НИЖЕ 0,00 МР с 2022 по не состоявш аукц.</t>
      </is>
    </oc>
    <nc r="T1354"/>
  </rcc>
  <rcc rId="6553" sId="1">
    <oc r="T1355" t="inlineStr">
      <is>
        <t>Сети только ниже 0,00</t>
      </is>
    </oc>
    <nc r="T1355"/>
  </rcc>
  <rcc rId="6554" sId="1">
    <oc r="T1356" t="inlineStr">
      <is>
        <t>ВО ниже 0,00</t>
      </is>
    </oc>
    <nc r="T1356"/>
  </rcc>
  <rcc rId="6555" sId="1">
    <oc r="T1360" t="inlineStr">
      <is>
        <t>ЭС, ТС, ВС на 2029-2031 гг. Протокол ОСС 1кр от 30.05.2022 г.</t>
      </is>
    </oc>
    <nc r="T1360"/>
  </rcc>
  <rcc rId="6556" sId="1">
    <oc r="T1361" t="inlineStr">
      <is>
        <t>Протокол ОСС 1кр от 30.05.2022</t>
      </is>
    </oc>
    <nc r="T1361"/>
  </rcc>
  <rcc rId="6557" sId="1">
    <oc r="T1362" t="inlineStr">
      <is>
        <t>ЭЛ перенесли на 2026-2028 гг. ФС на ФС с утеплением Протокол ОСС 1КР от 20.06.2022</t>
      </is>
    </oc>
    <nc r="T1362"/>
  </rcc>
  <rcc rId="6558" sId="1">
    <oc r="T1363" t="inlineStr">
      <is>
        <t>протокол ОСС 1КР от 20.06.2022</t>
      </is>
    </oc>
    <nc r="T1363"/>
  </rcc>
  <rcc rId="6559" sId="1">
    <oc r="T1364" t="inlineStr">
      <is>
        <t>Протокол ОСС 1 КР от 20.06.2022</t>
      </is>
    </oc>
    <nc r="T1364"/>
  </rcc>
  <rcc rId="6560" sId="1">
    <oc r="T1365" t="inlineStr">
      <is>
        <t>Протокол ОСС 1КР от 31.05.2022</t>
      </is>
    </oc>
    <nc r="T1365"/>
  </rcc>
  <rcc rId="6561" sId="1">
    <oc r="T1366" t="inlineStr">
      <is>
        <t>Протокол ОСС 1КР от 31.05.2022</t>
      </is>
    </oc>
    <nc r="T1366"/>
  </rcc>
  <rcc rId="6562" sId="1">
    <oc r="T1367" t="inlineStr">
      <is>
        <t>ГС ТС на 2026-2028 гг. Фсна ФС с утеплением Протокол ОСС 1кр от 20.06.2022</t>
      </is>
    </oc>
    <nc r="T1367"/>
  </rcc>
  <rcc rId="6563" sId="1">
    <oc r="T1368" t="inlineStr">
      <is>
        <t>Протокол ОСС 2кр от 17.06.2022</t>
      </is>
    </oc>
    <nc r="T1368"/>
  </rcc>
  <rcc rId="6564" sId="1">
    <oc r="T1369" t="inlineStr">
      <is>
        <t>ПП, ЭС, ТС на 2026-2028 гг. Протокол ОСС 1кр от 20.06.2022</t>
      </is>
    </oc>
    <nc r="T1369"/>
  </rcc>
  <rcc rId="6565" sId="1">
    <oc r="T1370" t="inlineStr">
      <is>
        <t>ЭС, ВО, ПП на 2026-2028 гг. ФС на Фс с утеплением Протокол ОСС 1кр от 20.06.2022</t>
      </is>
    </oc>
    <nc r="T1370"/>
  </rcc>
  <rcc rId="6566" sId="1">
    <oc r="T1371" t="inlineStr">
      <is>
        <t>ФС на Фс с утеплением протокол ОСС 1кр от 20.06.2022</t>
      </is>
    </oc>
    <nc r="T1371"/>
  </rcc>
  <rcc rId="6567" sId="1">
    <oc r="T1372" t="inlineStr">
      <is>
        <t>ВО на 2029-2031  гг. ФС на Фс с утеплением Протокол ОСС 1кр от 20.06.2022</t>
      </is>
    </oc>
    <nc r="T1372"/>
  </rcc>
  <rcc rId="6568" sId="1">
    <oc r="T1373" t="inlineStr">
      <is>
        <t>Протоко ОСС 1кр от 20.06.2022</t>
      </is>
    </oc>
    <nc r="T1373"/>
  </rcc>
  <rcc rId="6569" sId="1">
    <oc r="T1374" t="inlineStr">
      <is>
        <t>ТС только ниже 0,00. Протокол ОСС 1кр от 20.06.2022</t>
      </is>
    </oc>
    <nc r="T1374"/>
  </rcc>
  <rcc rId="6570" sId="1">
    <oc r="T1375" t="inlineStr">
      <is>
        <t>Протокол ОСС 2 от 20.06.2022</t>
      </is>
    </oc>
    <nc r="T1375"/>
  </rcc>
  <rcc rId="6571" sId="1">
    <oc r="T1376" t="inlineStr">
      <is>
        <t>Протокол ОСС 1кр от 20.06.2022</t>
      </is>
    </oc>
    <nc r="T1376"/>
  </rcc>
  <rcc rId="6572" sId="1">
    <oc r="T1377" t="inlineStr">
      <is>
        <t>Протокол ОСС 1кр от 20.06.2022</t>
      </is>
    </oc>
    <nc r="T1377"/>
  </rcc>
  <rcc rId="6573" sId="1">
    <oc r="T1378" t="inlineStr">
      <is>
        <t>Протокол ОСС 1кр от 30.05.2022</t>
      </is>
    </oc>
    <nc r="T1378"/>
  </rcc>
  <rcc rId="6574" sId="1">
    <oc r="T1381" t="inlineStr">
      <is>
        <t>Протокол ОСС</t>
      </is>
    </oc>
    <nc r="T1381"/>
  </rcc>
  <rcc rId="6575" sId="1">
    <oc r="T1382" t="inlineStr">
      <is>
        <t xml:space="preserve">сети ниже нуля </t>
      </is>
    </oc>
    <nc r="T1382"/>
  </rcc>
  <rcc rId="6576" sId="1">
    <oc r="T1394" t="inlineStr">
      <is>
        <t>ВО ниже 0,00</t>
      </is>
    </oc>
    <nc r="T1394"/>
  </rcc>
  <rcc rId="6577" sId="1">
    <oc r="T1396" t="inlineStr">
      <is>
        <t>ТС ниже 0,00, ХГВС ниже 0,00</t>
      </is>
    </oc>
    <nc r="T1396"/>
  </rcc>
  <rcc rId="6578" sId="1">
    <oc r="T1404" t="inlineStr">
      <is>
        <t>Сети в полном объеме</t>
      </is>
    </oc>
    <nc r="T1404"/>
  </rcc>
  <rcc rId="6579" sId="1">
    <oc r="T1405" t="inlineStr">
      <is>
        <t>Сети в полном объеме</t>
      </is>
    </oc>
    <nc r="T1405"/>
  </rcc>
  <rcc rId="6580" sId="1">
    <oc r="T1406" t="inlineStr">
      <is>
        <t>Сети в полном объеме</t>
      </is>
    </oc>
    <nc r="T1406"/>
  </rcc>
  <rcc rId="6581" sId="1">
    <oc r="T1407" t="inlineStr">
      <is>
        <t>Сети в полном объеме</t>
      </is>
    </oc>
    <nc r="T1407"/>
  </rcc>
  <rcc rId="6582" sId="1">
    <oc r="T1409" t="inlineStr">
      <is>
        <t>Сети в полном объеме</t>
      </is>
    </oc>
    <nc r="T1409"/>
  </rcc>
  <rcc rId="6583" sId="1">
    <oc r="T1410" t="inlineStr">
      <is>
        <t>Сети в полном объеме</t>
      </is>
    </oc>
    <nc r="T1410"/>
  </rcc>
  <rcc rId="6584" sId="1">
    <oc r="T1411" t="inlineStr">
      <is>
        <t>Сети в полном объеме</t>
      </is>
    </oc>
    <nc r="T1411"/>
  </rcc>
  <rcc rId="6585" sId="1">
    <oc r="T1412" t="inlineStr">
      <is>
        <t>Сети в полном объеме</t>
      </is>
    </oc>
    <nc r="T1412"/>
  </rcc>
  <rcc rId="6586" sId="1">
    <oc r="T1415" t="inlineStr">
      <is>
        <t>ВО ниже 0,00 (Постановление администрации)</t>
      </is>
    </oc>
    <nc r="T1415"/>
  </rcc>
  <rcc rId="6587" sId="1">
    <oc r="T1416" t="inlineStr">
      <is>
        <t>Сети в полном объеме</t>
      </is>
    </oc>
    <nc r="T1416"/>
  </rcc>
  <rcc rId="6588" sId="1">
    <oc r="T1417" t="inlineStr">
      <is>
        <t>ХГВС ниже 0,00, ВО ниже 0,00 (постановление администрации)</t>
      </is>
    </oc>
    <nc r="T1417"/>
  </rcc>
  <rcc rId="6589" sId="1">
    <oc r="T1418" t="inlineStr">
      <is>
        <t>ТС ниже 0,00, ХГВС ниже 0,00, ВО ниже 0,00 (постановление администрации)</t>
      </is>
    </oc>
    <nc r="T1418"/>
  </rcc>
  <rcc rId="6590" sId="1">
    <oc r="T1419" t="inlineStr">
      <is>
        <t>ТС ниже 0,00, ХГВС ниже 0,00, ВО ниже 0,00</t>
      </is>
    </oc>
    <nc r="T1419"/>
  </rcc>
  <rcc rId="6591" sId="1">
    <oc r="T1420" t="inlineStr">
      <is>
        <t>ТС ниже 0,00, ХГВС ниже 0,00, ВО ниже 0,00 (постановление администрации)</t>
      </is>
    </oc>
    <nc r="T1420"/>
  </rcc>
  <rcc rId="6592" sId="1">
    <oc r="T1421" t="inlineStr">
      <is>
        <t>ТС ниже 0,00, ХГВС ниже 0,00, ВО ниже 0,00 (постановление администрации)</t>
      </is>
    </oc>
    <nc r="T1421"/>
  </rcc>
  <rcc rId="6593" sId="1">
    <oc r="T1422" t="inlineStr">
      <is>
        <t>ТС ниже 0,00, ХГВС ниже 0,00, ВО ниже 0,00 (постановление администрации)</t>
      </is>
    </oc>
    <nc r="T1422"/>
  </rcc>
  <rcc rId="6594" sId="1">
    <oc r="T1423" t="inlineStr">
      <is>
        <t>ТС ниже 0,00, ХГВС ниже 0,00, ВО ниже 0,00 (постановление администрации)</t>
      </is>
    </oc>
    <nc r="T1423"/>
  </rcc>
  <rcc rId="6595" sId="1">
    <oc r="T1424" t="inlineStr">
      <is>
        <t>ТС ниже 0,00, ХГВС ниже 0,00, ВО ниже 0,00 (постановление администрации)</t>
      </is>
    </oc>
    <nc r="T1424"/>
  </rcc>
  <rcc rId="6596" sId="1">
    <oc r="T1425" t="inlineStr">
      <is>
        <t>ХГВС ниже 0,00 (постановление администрации)</t>
      </is>
    </oc>
    <nc r="T1425"/>
  </rcc>
  <rcc rId="6597" sId="1">
    <oc r="T1426" t="inlineStr">
      <is>
        <t>ХГВС ниже 0,00 (постановление администрации)</t>
      </is>
    </oc>
    <nc r="T1426"/>
  </rcc>
  <rcc rId="6598" sId="1">
    <oc r="T1427" t="inlineStr">
      <is>
        <t>ТС ниже 0,00, ХГВС ниже 0,00, ВО ниже 0,00 (постановление администрации)</t>
      </is>
    </oc>
    <nc r="T1427"/>
  </rcc>
  <rcc rId="6599" sId="1">
    <oc r="T1428" t="inlineStr">
      <is>
        <t>ХГВС ниже 0,00 (постановление администрации)</t>
      </is>
    </oc>
    <nc r="T1428"/>
  </rcc>
  <rcc rId="6600" sId="1">
    <oc r="T1429" t="inlineStr">
      <is>
        <t>ТС ниже 0,00, ХГВС ниже 0,00, ВО ниже 0,00 (постановление администрации)</t>
      </is>
    </oc>
    <nc r="T1429"/>
  </rcc>
  <rcc rId="6601" sId="1">
    <oc r="T1430" t="inlineStr">
      <is>
        <t>Сети в полном объеме</t>
      </is>
    </oc>
    <nc r="T1430"/>
  </rcc>
  <rcc rId="6602" sId="1">
    <oc r="T1431" t="inlineStr">
      <is>
        <t>ТС выполнить только ниже 0,00</t>
      </is>
    </oc>
    <nc r="T1431"/>
  </rcc>
  <rcc rId="6603" sId="1">
    <oc r="T1432" t="inlineStr">
      <is>
        <t>ТС, ХГВС, ВО перенесены на 2026-2028 гг</t>
      </is>
    </oc>
    <nc r="T1432"/>
  </rcc>
  <rcc rId="6604" sId="1">
    <oc r="T1433" t="inlineStr">
      <is>
        <t>ТС, ХГВС, ВО и подвал перенесены на 2026-2028 гг</t>
      </is>
    </oc>
    <nc r="T1433"/>
  </rcc>
  <rcc rId="6605" sId="1">
    <oc r="T1434" t="inlineStr">
      <is>
        <t>ТС ниже 0,00, ХГВС ниже 0,00, ВО ниже 0,00</t>
      </is>
    </oc>
    <nc r="T1434"/>
  </rcc>
  <rcc rId="6606" sId="1">
    <oc r="T1435" t="inlineStr">
      <is>
        <t>ТС ниже 0,00, ХГВС ниже 0,00, ВО ниже 0,00</t>
      </is>
    </oc>
    <nc r="T1435"/>
  </rcc>
  <rcc rId="6607" sId="1">
    <oc r="T1436" t="inlineStr">
      <is>
        <t>ТС ниже 0,00, ХГВС ниже 0,00, ВО ниже 0,00</t>
      </is>
    </oc>
    <nc r="T1436"/>
  </rcc>
  <rcc rId="6608" sId="1">
    <oc r="T1437" t="inlineStr">
      <is>
        <t>ТС, ХГВС, ВО и подвал перенесены на 2026-2028 гг</t>
      </is>
    </oc>
    <nc r="T1437"/>
  </rcc>
  <rcc rId="6609" sId="1">
    <oc r="T1438" t="inlineStr">
      <is>
        <t>ТС ниже 0,00, ХГВС ниже 0,00, ВО ниже 0,00 (постановление администрации)</t>
      </is>
    </oc>
    <nc r="T1438"/>
  </rcc>
  <rcc rId="6610" sId="1">
    <oc r="T1439" t="inlineStr">
      <is>
        <t>ВО ниже 0,00 (постановление администрации)</t>
      </is>
    </oc>
    <nc r="T1439"/>
  </rcc>
  <rcc rId="6611" sId="1">
    <oc r="T1440" t="inlineStr">
      <is>
        <t>ТС ниже 0,00, ХГВС ниже 0,00, ВО ниже 0,00 (постановление администрации)</t>
      </is>
    </oc>
    <nc r="T1440"/>
  </rcc>
  <rcc rId="6612" sId="1">
    <oc r="T1441" t="inlineStr">
      <is>
        <t>ТС ниже 0,00, ХГВС ниже 0,00, ВО ниже 0,00 (постановление администрации)</t>
      </is>
    </oc>
    <nc r="T1441"/>
  </rcc>
  <rcc rId="6613" sId="1">
    <oc r="T1442" t="inlineStr">
      <is>
        <t>ХГВС ниже 0,00, ВО ниже 0,00 (постановление администрации)</t>
      </is>
    </oc>
    <nc r="T1442"/>
  </rcc>
  <rcc rId="6614" sId="1">
    <oc r="T1443" t="inlineStr">
      <is>
        <t>ХГВС ниже 0,00, ВО ниже 0,00 (постановление администрации)</t>
      </is>
    </oc>
    <nc r="T1443"/>
  </rcc>
  <rcc rId="6615" sId="1">
    <oc r="T1444" t="inlineStr">
      <is>
        <t>ТС ниже 0,00, ХГВС ниже 0,00, ВО ниже 0,00 (постановление администрации)</t>
      </is>
    </oc>
    <nc r="T1444"/>
  </rcc>
  <rcc rId="6616" sId="1">
    <oc r="T1445" t="inlineStr">
      <is>
        <t>ВО ниже 0,00 (постановление администрации)</t>
      </is>
    </oc>
    <nc r="T1445"/>
  </rcc>
  <rcc rId="6617" sId="1">
    <oc r="T1446" t="inlineStr">
      <is>
        <t>ТС ниже 0,00, ХГВС ниже 0,00, ВО ниже 0,00 (постановление администрации)</t>
      </is>
    </oc>
    <nc r="T1446"/>
  </rcc>
  <rcc rId="6618" sId="1">
    <oc r="T1447" t="inlineStr">
      <is>
        <t>ХГВС ниже 0,00, ВО ниже 0,00 (постановление администрации)</t>
      </is>
    </oc>
    <nc r="T1447"/>
  </rcc>
  <rcc rId="6619" sId="1">
    <oc r="T1448" t="inlineStr">
      <is>
        <t>ТС ниже 0,00, ВО ниже 0,00 (постановление администрации)</t>
      </is>
    </oc>
    <nc r="T1448"/>
  </rcc>
  <rcc rId="6620" sId="1">
    <oc r="T1451" t="inlineStr">
      <is>
        <t>ТС ниже 0,00, ХВС ниже 0,00</t>
      </is>
    </oc>
    <nc r="T1451"/>
  </rcc>
  <rcc rId="6621" sId="1">
    <oc r="T1452" t="inlineStr">
      <is>
        <t>ТС ниже 0,00</t>
      </is>
    </oc>
    <nc r="T1452"/>
  </rcc>
  <rcc rId="6622" sId="1">
    <oc r="T1454" t="inlineStr">
      <is>
        <t>ТС ниже 0,00, ХВС ниже 0,00</t>
      </is>
    </oc>
    <nc r="T1454"/>
  </rcc>
  <rcc rId="6623" sId="1">
    <oc r="T1455" t="inlineStr">
      <is>
        <t>ТС ниже 0,00, ХВС ниже 0,00</t>
      </is>
    </oc>
    <nc r="T1455"/>
  </rcc>
  <rcc rId="6624" sId="1">
    <oc r="T1456" t="inlineStr">
      <is>
        <t>ТС ниже 0,00, ХВС ниже 0,00</t>
      </is>
    </oc>
    <nc r="T1456"/>
  </rcc>
  <rcc rId="6625" sId="1">
    <oc r="T1457" t="inlineStr">
      <is>
        <t>ТС ниже 0,00, ХВС ниже 0,00</t>
      </is>
    </oc>
    <nc r="T1457"/>
  </rcc>
  <rcc rId="6626" sId="1">
    <oc r="T1458" t="inlineStr">
      <is>
        <t>ТС ниже 0,00, ХВС ниже 0,00</t>
      </is>
    </oc>
    <nc r="T1458"/>
  </rcc>
  <rcc rId="6627" sId="1">
    <oc r="T1459" t="inlineStr">
      <is>
        <t>ТС ниже 0,00, ХВС ниже 0,00</t>
      </is>
    </oc>
    <nc r="T1459"/>
  </rcc>
  <rcc rId="6628" sId="1">
    <oc r="T1461" t="inlineStr">
      <is>
        <t>ВО ниже 0,00</t>
      </is>
    </oc>
    <nc r="T1461"/>
  </rcc>
  <rcc rId="6629" sId="1">
    <oc r="T1464" t="inlineStr">
      <is>
        <t>все сети только ниже 0,00</t>
      </is>
    </oc>
    <nc r="T1464"/>
  </rcc>
  <rcc rId="6630" sId="1">
    <oc r="T1465" t="inlineStr">
      <is>
        <t>все сети только ниже 0,00</t>
      </is>
    </oc>
    <nc r="T1465"/>
  </rcc>
  <rcc rId="6631" sId="1">
    <oc r="T1466" t="inlineStr">
      <is>
        <t>все сети только ниже 0,00</t>
      </is>
    </oc>
    <nc r="T1466"/>
  </rcc>
  <rcc rId="6632" sId="1">
    <oc r="T1467" t="inlineStr">
      <is>
        <t>все сети только ниже 0,00</t>
      </is>
    </oc>
    <nc r="T1467"/>
  </rcc>
  <rcc rId="6633" sId="1">
    <oc r="T1468" t="inlineStr">
      <is>
        <t>все сети только ниже 0,00</t>
      </is>
    </oc>
    <nc r="T1468"/>
  </rcc>
  <rcc rId="6634" sId="1">
    <oc r="T1469" t="inlineStr">
      <is>
        <t>все сети только ниже 0,00</t>
      </is>
    </oc>
    <nc r="T1469"/>
  </rcc>
  <rcc rId="6635" sId="1">
    <oc r="T1470" t="inlineStr">
      <is>
        <t>все сети только ниже 0,00</t>
      </is>
    </oc>
    <nc r="T1470"/>
  </rcc>
  <rcc rId="6636" sId="1">
    <oc r="T1471" t="inlineStr">
      <is>
        <t>все сети только ниже 0,00</t>
      </is>
    </oc>
    <nc r="T1471"/>
  </rcc>
  <rcc rId="6637" sId="1">
    <oc r="T1472" t="inlineStr">
      <is>
        <t>все сети только ниже 0,00</t>
      </is>
    </oc>
    <nc r="T1472"/>
  </rcc>
  <rcc rId="6638" sId="1">
    <oc r="T1473" t="inlineStr">
      <is>
        <t>все сети только ниже 0,00</t>
      </is>
    </oc>
    <nc r="T1473"/>
  </rcc>
  <rcc rId="6639" sId="1">
    <oc r="T1474" t="inlineStr">
      <is>
        <t>все сети только ниже 0,00</t>
      </is>
    </oc>
    <nc r="T1474"/>
  </rcc>
  <rcc rId="6640" sId="1">
    <oc r="T1475" t="inlineStr">
      <is>
        <t>все сети только ниже 0,00</t>
      </is>
    </oc>
    <nc r="T1475"/>
  </rcc>
  <rcc rId="6641" sId="1">
    <oc r="T1480" t="inlineStr">
      <is>
        <t>ТС ниже 0,000, ХГВС ниже 0,000 и ВО ниже 0,000</t>
      </is>
    </oc>
    <nc r="T1480"/>
  </rcc>
  <rcc rId="6642" sId="1">
    <oc r="T1486" t="inlineStr">
      <is>
        <t>ТС только ниже 0,00</t>
      </is>
    </oc>
    <nc r="T1486"/>
  </rcc>
  <rcc rId="6643" sId="1">
    <oc r="T1489" t="inlineStr">
      <is>
        <t>сети ниже 0,00</t>
      </is>
    </oc>
    <nc r="T1489"/>
  </rcc>
  <rcc rId="6644" sId="1">
    <oc r="T1490" t="inlineStr">
      <is>
        <t>сети ниже 0,00</t>
      </is>
    </oc>
    <nc r="T1490"/>
  </rcc>
  <rcc rId="6645" sId="1">
    <oc r="T1491" t="inlineStr">
      <is>
        <t>сети ниже 0,00</t>
      </is>
    </oc>
    <nc r="T1491"/>
  </rcc>
  <rcc rId="6646" sId="1">
    <oc r="T1492" t="inlineStr">
      <is>
        <t>сети ниже 0,00</t>
      </is>
    </oc>
    <nc r="T1492"/>
  </rcc>
  <rcc rId="6647" sId="1">
    <oc r="T1493" t="inlineStr">
      <is>
        <t>сети ниже 0,00</t>
      </is>
    </oc>
    <nc r="T1493"/>
  </rcc>
  <rcc rId="6648" sId="1">
    <oc r="T1494" t="inlineStr">
      <is>
        <t>сети ниже 0,00</t>
      </is>
    </oc>
    <nc r="T1494"/>
  </rcc>
  <rcc rId="6649" sId="1">
    <oc r="T1495" t="inlineStr">
      <is>
        <t>сети ниже 0,00</t>
      </is>
    </oc>
    <nc r="T1495"/>
  </rcc>
  <rcc rId="6650" sId="1">
    <oc r="T1497" t="inlineStr">
      <is>
        <t>сети ниже 0,00</t>
      </is>
    </oc>
    <nc r="T1497"/>
  </rcc>
  <rcc rId="6651" sId="1">
    <oc r="T1498" t="inlineStr">
      <is>
        <t>сети ниже 0,00</t>
      </is>
    </oc>
    <nc r="T1498"/>
  </rcc>
  <rcc rId="6652" sId="1">
    <oc r="T1499" t="inlineStr">
      <is>
        <t>сети ниже 0,00</t>
      </is>
    </oc>
    <nc r="T1499"/>
  </rcc>
  <rcc rId="6653" sId="1">
    <oc r="T1500" t="inlineStr">
      <is>
        <t>сети ниже 0,00</t>
      </is>
    </oc>
    <nc r="T1500"/>
  </rcc>
  <rcc rId="6654" sId="1">
    <oc r="T1501" t="inlineStr">
      <is>
        <t>сети ниже 0,00</t>
      </is>
    </oc>
    <nc r="T1501"/>
  </rcc>
  <rcc rId="6655" sId="1">
    <oc r="T1502" t="inlineStr">
      <is>
        <t>сети ниже 0,00</t>
      </is>
    </oc>
    <nc r="T1502"/>
  </rcc>
  <rcc rId="6656" sId="1">
    <oc r="T1504" t="inlineStr">
      <is>
        <t>сети ниже 0,00</t>
      </is>
    </oc>
    <nc r="T1504"/>
  </rcc>
  <rcc rId="6657" sId="1">
    <oc r="T1505" t="inlineStr">
      <is>
        <t>сети ниже 0,00</t>
      </is>
    </oc>
    <nc r="T1505"/>
  </rcc>
  <rcc rId="6658" sId="1">
    <oc r="T1512" t="inlineStr">
      <is>
        <t>сети ниже 0,00</t>
      </is>
    </oc>
    <nc r="T1512"/>
  </rcc>
  <rcc rId="6659" sId="1">
    <oc r="T1513" t="inlineStr">
      <is>
        <t>сети ниже 0,00</t>
      </is>
    </oc>
    <nc r="T1513"/>
  </rcc>
  <rcc rId="6660" sId="1">
    <oc r="T1514" t="inlineStr">
      <is>
        <t>сети ниже 0,00</t>
      </is>
    </oc>
    <nc r="T1514"/>
  </rcc>
  <rcc rId="6661" sId="1">
    <oc r="T1515" t="inlineStr">
      <is>
        <t>сети ниже 0,00</t>
      </is>
    </oc>
    <nc r="T1515"/>
  </rcc>
  <rcc rId="6662" sId="1">
    <oc r="T1516" t="inlineStr">
      <is>
        <t>сети ниже 0,00</t>
      </is>
    </oc>
    <nc r="T1516"/>
  </rcc>
  <rcc rId="6663" sId="1">
    <oc r="T1517" t="inlineStr">
      <is>
        <t>сети ниже 0,00</t>
      </is>
    </oc>
    <nc r="T1517"/>
  </rcc>
  <rcc rId="6664" sId="1">
    <oc r="T1518" t="inlineStr">
      <is>
        <t>сети ниже 0,00</t>
      </is>
    </oc>
    <nc r="T1518"/>
  </rcc>
  <rcc rId="6665" sId="1">
    <oc r="T1519" t="inlineStr">
      <is>
        <t>ТС в полном объеме</t>
      </is>
    </oc>
    <nc r="T1519"/>
  </rcc>
  <rcc rId="6666" sId="1">
    <oc r="T1520" t="inlineStr">
      <is>
        <t>сети ниже 0,00</t>
      </is>
    </oc>
    <nc r="T1520"/>
  </rcc>
  <rcc rId="6667" sId="1">
    <oc r="T1521" t="inlineStr">
      <is>
        <t>сети ниже 0,00</t>
      </is>
    </oc>
    <nc r="T1521"/>
  </rcc>
  <rcc rId="6668" sId="1">
    <oc r="T1522" t="inlineStr">
      <is>
        <t>сети ниже 0,00</t>
      </is>
    </oc>
    <nc r="T1522"/>
  </rcc>
  <rcc rId="6669" sId="1">
    <oc r="T1523" t="inlineStr">
      <is>
        <t>сети ниже 0,00</t>
      </is>
    </oc>
    <nc r="T1523"/>
  </rcc>
  <rcc rId="6670" sId="1">
    <oc r="T1524" t="inlineStr">
      <is>
        <t>сети ниже 0,00</t>
      </is>
    </oc>
    <nc r="T1524"/>
  </rcc>
  <rcc rId="6671" sId="1">
    <oc r="T1525" t="inlineStr">
      <is>
        <t>сети ниже 0,00</t>
      </is>
    </oc>
    <nc r="T1525"/>
  </rcc>
  <rcc rId="6672" sId="1">
    <oc r="T1526" t="inlineStr">
      <is>
        <t>сети ниже 0,00</t>
      </is>
    </oc>
    <nc r="T1526"/>
  </rcc>
  <rcc rId="6673" sId="1">
    <oc r="T1527" t="inlineStr">
      <is>
        <t>Сети только ниже 0,00</t>
      </is>
    </oc>
    <nc r="T1527"/>
  </rcc>
  <rcc rId="6674" sId="1">
    <oc r="T1529" t="inlineStr">
      <is>
        <t>Сети только ниже 0,00</t>
      </is>
    </oc>
    <nc r="T1529"/>
  </rcc>
  <rcc rId="6675" sId="1">
    <oc r="T1530" t="inlineStr">
      <is>
        <t>Сети только ниже 0,00</t>
      </is>
    </oc>
    <nc r="T1530"/>
  </rcc>
  <rcc rId="6676" sId="1">
    <oc r="T1531" t="inlineStr">
      <is>
        <t>Сети только ниже 0,00</t>
      </is>
    </oc>
    <nc r="T1531"/>
  </rcc>
  <rcc rId="6677" sId="1">
    <oc r="T1534" t="inlineStr">
      <is>
        <t>все сети ниже 0,00</t>
      </is>
    </oc>
    <nc r="T1534"/>
  </rcc>
  <rcc rId="6678" sId="1">
    <oc r="T1537" t="inlineStr">
      <is>
        <t>все сети ниже 0,00</t>
      </is>
    </oc>
    <nc r="T1537"/>
  </rcc>
  <rcc rId="6679" sId="1">
    <oc r="T1539" t="inlineStr">
      <is>
        <t>ТС только ниже 0,00</t>
      </is>
    </oc>
    <nc r="T1539"/>
  </rcc>
  <rcc rId="6680" sId="1">
    <oc r="T1540" t="inlineStr">
      <is>
        <t>все сети только ниже 0,00</t>
      </is>
    </oc>
    <nc r="T1540"/>
  </rcc>
  <rcc rId="6681" sId="1">
    <oc r="T1541" t="inlineStr">
      <is>
        <t>спец счет</t>
      </is>
    </oc>
    <nc r="T1541"/>
  </rcc>
  <rcc rId="6682" sId="1">
    <oc r="T1542" t="inlineStr">
      <is>
        <t>все сети только ниже 0,00</t>
      </is>
    </oc>
    <nc r="T1542"/>
  </rcc>
  <rcc rId="6683" sId="1">
    <oc r="T1544" t="inlineStr">
      <is>
        <t>все сети ниже 0,00</t>
      </is>
    </oc>
    <nc r="T1544"/>
  </rcc>
  <rcc rId="6684" sId="1">
    <oc r="T1546" t="inlineStr">
      <is>
        <t>все сети ниже 0,00</t>
      </is>
    </oc>
    <nc r="T1546"/>
  </rcc>
  <rcc rId="6685" sId="1">
    <oc r="T1547" t="inlineStr">
      <is>
        <t>все сети ниже 0,00</t>
      </is>
    </oc>
    <nc r="T1547"/>
  </rcc>
  <rcc rId="6686" sId="1">
    <oc r="T1548" t="inlineStr">
      <is>
        <t>все сети ниже 0,00</t>
      </is>
    </oc>
    <nc r="T1548"/>
  </rcc>
  <rcc rId="6687" sId="1">
    <oc r="T1549" t="inlineStr">
      <is>
        <t>все сети ниже 0,00</t>
      </is>
    </oc>
    <nc r="T1549"/>
  </rcc>
  <rcc rId="6688" sId="1">
    <oc r="T1550" t="inlineStr">
      <is>
        <t>все сети ниже 0,00</t>
      </is>
    </oc>
    <nc r="T1550"/>
  </rcc>
  <rcc rId="6689" sId="1">
    <oc r="T1551" t="inlineStr">
      <is>
        <t>все сети ниже 0,00</t>
      </is>
    </oc>
    <nc r="T1551"/>
  </rcc>
  <rcc rId="6690" sId="1">
    <oc r="T1552" t="inlineStr">
      <is>
        <t>все сети ниже 0,00</t>
      </is>
    </oc>
    <nc r="T1552"/>
  </rcc>
  <rcc rId="6691" sId="1">
    <oc r="T1553" t="inlineStr">
      <is>
        <t>все сети ниже 0,00</t>
      </is>
    </oc>
    <nc r="T1553"/>
  </rcc>
  <rcc rId="6692" sId="1">
    <oc r="T1554" t="inlineStr">
      <is>
        <t>все сети ниже 0,00</t>
      </is>
    </oc>
    <nc r="T1554"/>
  </rcc>
  <rcc rId="6693" sId="1">
    <oc r="T1557" t="inlineStr">
      <is>
        <t>Все сети только в местах общего пользования и выше 0,00 и ниже 0,00. НЕ выполнять стояки в квартирах.</t>
      </is>
    </oc>
    <nc r="T1557"/>
  </rcc>
  <rcc rId="6694" sId="1">
    <oc r="T1560" t="inlineStr">
      <is>
        <t>Сети ниже 0,00</t>
      </is>
    </oc>
    <nc r="T1560"/>
  </rcc>
  <rcc rId="6695" sId="1">
    <oc r="T1561" t="inlineStr">
      <is>
        <t>Сети ниже 0,00</t>
      </is>
    </oc>
    <nc r="T1561"/>
  </rcc>
  <rcc rId="6696" sId="1">
    <oc r="T1562" t="inlineStr">
      <is>
        <t>Сети ниже 0,00</t>
      </is>
    </oc>
    <nc r="T1562"/>
  </rcc>
  <rcc rId="6697" sId="1">
    <oc r="T1563" t="inlineStr">
      <is>
        <t>Сети ниже 0,00</t>
      </is>
    </oc>
    <nc r="T1563"/>
  </rcc>
  <rcc rId="6698" sId="1">
    <oc r="T1564" t="inlineStr">
      <is>
        <t>ТС ниже 0,00</t>
      </is>
    </oc>
    <nc r="T1564"/>
  </rcc>
  <rcc rId="6699" sId="1">
    <oc r="T1565" t="inlineStr">
      <is>
        <t>Сети ниже 0,00</t>
      </is>
    </oc>
    <nc r="T1565"/>
  </rcc>
  <rcc rId="6700" sId="1">
    <oc r="T1566" t="inlineStr">
      <is>
        <t>Сети ниже 0,00</t>
      </is>
    </oc>
    <nc r="T1566"/>
  </rcc>
  <rcc rId="6701" sId="1">
    <oc r="T1567" t="inlineStr">
      <is>
        <t>ВО ниже 0,00</t>
      </is>
    </oc>
    <nc r="T1567"/>
  </rcc>
  <rcc rId="6702" sId="1">
    <oc r="T1568" t="inlineStr">
      <is>
        <t>ВО ниже 0,00</t>
      </is>
    </oc>
    <nc r="T1568"/>
  </rcc>
  <rcc rId="6703" sId="1">
    <oc r="T1570" t="inlineStr">
      <is>
        <t>ХГВС ниже 0,00, ВО полностью</t>
      </is>
    </oc>
    <nc r="T1570"/>
  </rcc>
  <rcc rId="6704" sId="1">
    <oc r="T1571" t="inlineStr">
      <is>
        <t>Все сети ниже 0,00</t>
      </is>
    </oc>
    <nc r="T1571"/>
  </rcc>
  <rcc rId="6705" sId="1">
    <oc r="T1573" t="inlineStr">
      <is>
        <t>Все сети ниже 0,00</t>
      </is>
    </oc>
    <nc r="T1573"/>
  </rcc>
  <rcc rId="6706" sId="1">
    <oc r="T1574" t="inlineStr">
      <is>
        <t>Все сети ниже 0,00</t>
      </is>
    </oc>
    <nc r="T1574"/>
  </rcc>
  <rcc rId="6707" sId="1">
    <oc r="T1575" t="inlineStr">
      <is>
        <t>Все сети ниже 0,00</t>
      </is>
    </oc>
    <nc r="T1575"/>
  </rcc>
  <rcc rId="6708" sId="1">
    <oc r="T1576" t="inlineStr">
      <is>
        <t>Все сети ниже 0,00</t>
      </is>
    </oc>
    <nc r="T1576"/>
  </rcc>
  <rcc rId="6709" sId="1">
    <oc r="T1577" t="inlineStr">
      <is>
        <t>Все сети ниже 0,00, утепление только одного торца!!!</t>
      </is>
    </oc>
    <nc r="T1577"/>
  </rcc>
  <rcc rId="6710" sId="1">
    <oc r="T1578" t="inlineStr">
      <is>
        <t>Все сети только ниже 0,00</t>
      </is>
    </oc>
    <nc r="T1578"/>
  </rcc>
  <rcc rId="6711" sId="1">
    <oc r="T1579" t="inlineStr">
      <is>
        <t>Сети ниже 0,00</t>
      </is>
    </oc>
    <nc r="T1579"/>
  </rcc>
  <rcc rId="6712" sId="1">
    <oc r="T1580" t="inlineStr">
      <is>
        <t>Все сети ниже 0,00</t>
      </is>
    </oc>
    <nc r="T1580"/>
  </rcc>
  <rcc rId="6713" sId="1">
    <oc r="T1581" t="inlineStr">
      <is>
        <t>Все сети ниже 0,00, утепление только двух торцов</t>
      </is>
    </oc>
    <nc r="T1581"/>
  </rcc>
  <rcc rId="6714" sId="1">
    <oc r="T1582" t="inlineStr">
      <is>
        <t>Все сети ниже 0,00</t>
      </is>
    </oc>
    <nc r="T1582"/>
  </rcc>
  <rcc rId="6715" sId="1">
    <oc r="T1583" t="inlineStr">
      <is>
        <t>Сети ниже 0,00</t>
      </is>
    </oc>
    <nc r="T1583"/>
  </rcc>
  <rcc rId="6716" sId="1">
    <oc r="T1584" t="inlineStr">
      <is>
        <t>Сети ниже 0,00</t>
      </is>
    </oc>
    <nc r="T1584"/>
  </rcc>
  <rcc rId="6717" sId="1">
    <oc r="T1585" t="inlineStr">
      <is>
        <t>Все сети ниже 0,00</t>
      </is>
    </oc>
    <nc r="T1585"/>
  </rcc>
  <rcc rId="6718" sId="1">
    <oc r="T1586" t="inlineStr">
      <is>
        <t>Сети ниже 0,00</t>
      </is>
    </oc>
    <nc r="T1586"/>
  </rcc>
  <rcc rId="6719" sId="1">
    <oc r="T1587" t="inlineStr">
      <is>
        <t>Все сети ниже 0,00. Фасад без утепления 1-го торца, без замены окон.</t>
      </is>
    </oc>
    <nc r="T1587"/>
  </rcc>
  <rcc rId="6720" sId="1">
    <oc r="T1588" t="inlineStr">
      <is>
        <t>Все сети ниже 0,00</t>
      </is>
    </oc>
    <nc r="T1588"/>
  </rcc>
  <rcc rId="6721" sId="1">
    <oc r="T1589" t="inlineStr">
      <is>
        <t>Сети ниже 0,00</t>
      </is>
    </oc>
    <nc r="T1589"/>
  </rcc>
  <rcc rId="6722" sId="1">
    <oc r="T1592" t="inlineStr">
      <is>
        <t>все сети только ниже 0,00</t>
      </is>
    </oc>
    <nc r="T1592"/>
  </rcc>
  <rcc rId="6723" sId="1">
    <oc r="T1593" t="inlineStr">
      <is>
        <t>все сети только ниже 0,00</t>
      </is>
    </oc>
    <nc r="T1593"/>
  </rcc>
  <rcc rId="6724" sId="1">
    <oc r="T1594" t="inlineStr">
      <is>
        <t>ВО в полном объеме</t>
      </is>
    </oc>
    <nc r="T1594"/>
  </rcc>
  <rcc rId="6725" sId="1">
    <oc r="T1595" t="inlineStr">
      <is>
        <t>все сети только ниже 0,00</t>
      </is>
    </oc>
    <nc r="T1595"/>
  </rcc>
  <rcc rId="6726" sId="1">
    <oc r="T1597" t="inlineStr">
      <is>
        <t>все сети только ниже 0,00</t>
      </is>
    </oc>
    <nc r="T1597"/>
  </rcc>
  <rcc rId="6727" sId="1">
    <oc r="T1598" t="inlineStr">
      <is>
        <t>все сети только ниже 0,00</t>
      </is>
    </oc>
    <nc r="T1598"/>
  </rcc>
  <rcc rId="6728" sId="1">
    <oc r="T1599" t="inlineStr">
      <is>
        <t>все сети только ниже 0,00</t>
      </is>
    </oc>
    <nc r="T1599"/>
  </rcc>
  <rcc rId="6729" sId="1">
    <oc r="T1600" t="inlineStr">
      <is>
        <t>все сети только ниже 0,00</t>
      </is>
    </oc>
    <nc r="T1600"/>
  </rcc>
  <rcc rId="6730" sId="1">
    <oc r="T1601" t="inlineStr">
      <is>
        <t>все сети только ниже 0,00</t>
      </is>
    </oc>
    <nc r="T1601"/>
  </rcc>
  <rcc rId="6731" sId="1">
    <oc r="T1602" t="inlineStr">
      <is>
        <t>ТС только ниже 0,00
ВО в полном объеме</t>
      </is>
    </oc>
    <nc r="T1602"/>
  </rcc>
  <rcc rId="6732" sId="1">
    <oc r="T1603" t="inlineStr">
      <is>
        <t>все сети только ниже 0,00</t>
      </is>
    </oc>
    <nc r="T1603"/>
  </rcc>
  <rcc rId="6733" sId="1">
    <oc r="T1606" t="inlineStr">
      <is>
        <t>все сети ниже 0,00</t>
      </is>
    </oc>
    <nc r="T1606"/>
  </rcc>
  <rcc rId="6734" sId="1">
    <oc r="T1607" t="inlineStr">
      <is>
        <t>сети в полном объеме</t>
      </is>
    </oc>
    <nc r="T1607"/>
  </rcc>
  <rcc rId="6735" sId="1">
    <oc r="T1609" t="inlineStr">
      <is>
        <t>все сети ниже 0,00</t>
      </is>
    </oc>
    <nc r="T1609"/>
  </rcc>
  <rcc rId="6736" sId="1">
    <oc r="T1610" t="inlineStr">
      <is>
        <t>ТС в полном объеме ВО ниже 0,00</t>
      </is>
    </oc>
    <nc r="T1610"/>
  </rcc>
  <rcc rId="6737" sId="1">
    <oc r="T1611" t="inlineStr">
      <is>
        <t>все сети ниже 0,00</t>
      </is>
    </oc>
    <nc r="T1611"/>
  </rcc>
  <rcc rId="6738" sId="1">
    <oc r="T1612" t="inlineStr">
      <is>
        <t>все сети ниже 0,00</t>
      </is>
    </oc>
    <nc r="T1612"/>
  </rcc>
  <rcc rId="6739" sId="1">
    <oc r="T1613" t="inlineStr">
      <is>
        <t>все сети ниже 0,00</t>
      </is>
    </oc>
    <nc r="T1613"/>
  </rcc>
  <rcc rId="6740" sId="1">
    <oc r="T1614" t="inlineStr">
      <is>
        <t>все сети ниже 0,00</t>
      </is>
    </oc>
    <nc r="T1614"/>
  </rcc>
  <rcc rId="6741" sId="1">
    <oc r="T1615" t="inlineStr">
      <is>
        <t>сети в полном объеме</t>
      </is>
    </oc>
    <nc r="T1615"/>
  </rcc>
  <rcc rId="6742" sId="1">
    <oc r="T1618" t="inlineStr">
      <is>
        <t>все сети ниже 0,00</t>
      </is>
    </oc>
    <nc r="T1618"/>
  </rcc>
  <rcc rId="6743" sId="1">
    <oc r="T1619" t="inlineStr">
      <is>
        <t>все сети ниже 0,00</t>
      </is>
    </oc>
    <nc r="T1619"/>
  </rcc>
  <rcc rId="6744" sId="1">
    <oc r="T1620" t="inlineStr">
      <is>
        <t>все сети ниже 0,00</t>
      </is>
    </oc>
    <nc r="T1620"/>
  </rcc>
  <rcc rId="6745" sId="1">
    <oc r="T1621" t="inlineStr">
      <is>
        <t>все сети ниже 0,00</t>
      </is>
    </oc>
    <nc r="T1621"/>
  </rcc>
  <rcc rId="6746" sId="1">
    <oc r="T1622" t="inlineStr">
      <is>
        <t>все сети ниже 0,00</t>
      </is>
    </oc>
    <nc r="T1622"/>
  </rcc>
  <rcc rId="6747" sId="1">
    <oc r="T1625" t="inlineStr">
      <is>
        <t>Все сети ниже 0,00</t>
      </is>
    </oc>
    <nc r="T1625"/>
  </rcc>
  <rcc rId="6748" sId="1">
    <oc r="T1626" t="inlineStr">
      <is>
        <t>Замена только КРОВЕЛЬНОГО покрытия, смотреть Протокол ОСС</t>
      </is>
    </oc>
    <nc r="T1626"/>
  </rcc>
  <rcc rId="6749" sId="1">
    <oc r="T1630" t="inlineStr">
      <is>
        <t>ТС только ниже 0,00</t>
      </is>
    </oc>
    <nc r="T1630"/>
  </rcc>
  <rcc rId="6750" sId="1">
    <oc r="T1631" t="inlineStr">
      <is>
        <t>ТС только ниже 0,00</t>
      </is>
    </oc>
    <nc r="T1631"/>
  </rcc>
  <rcc rId="6751" sId="1">
    <oc r="T1632" t="inlineStr">
      <is>
        <t>ТС только ниже 0,00</t>
      </is>
    </oc>
    <nc r="T1632"/>
  </rcc>
  <rcc rId="6752" sId="1">
    <oc r="T1633" t="inlineStr">
      <is>
        <t>ТС только ниже 0,00</t>
      </is>
    </oc>
    <nc r="T1633"/>
  </rcc>
  <rcc rId="6753" sId="1">
    <oc r="T1634" t="inlineStr">
      <is>
        <t>ТС только ниже 0,00</t>
      </is>
    </oc>
    <nc r="T1634"/>
  </rcc>
  <rcc rId="6754" sId="1">
    <oc r="T1636" t="inlineStr">
      <is>
        <t>Утепление только торцов смотреть протокол</t>
      </is>
    </oc>
    <nc r="T1636"/>
  </rcc>
  <rcc rId="6755" sId="1">
    <oc r="T1637" t="inlineStr">
      <is>
        <t>Утепление только торцов смотреть протокол</t>
      </is>
    </oc>
    <nc r="T1637"/>
  </rcc>
  <rcc rId="6756" sId="1">
    <oc r="T1639" t="inlineStr">
      <is>
        <t>ТС только ниже 0,00</t>
      </is>
    </oc>
    <nc r="T1639"/>
  </rcc>
  <rcc rId="6757" sId="1">
    <oc r="T1640" t="inlineStr">
      <is>
        <t>УТЕПЛЕНИЕ ТОЛЬКО ТОРЦОВ!</t>
      </is>
    </oc>
    <nc r="T1640"/>
  </rcc>
  <rcc rId="6758" sId="1">
    <oc r="T1641" t="inlineStr">
      <is>
        <t>ГВС в полном объеме с Т4</t>
      </is>
    </oc>
    <nc r="T1641"/>
  </rcc>
  <rcc rId="6759" sId="1">
    <oc r="T1642" t="inlineStr">
      <is>
        <t>ГВС в полном объеме с Т4</t>
      </is>
    </oc>
    <nc r="T1642"/>
  </rcc>
  <rcc rId="6760" sId="1">
    <oc r="T1643" t="inlineStr">
      <is>
        <t>Все сети только ниже 0,00</t>
      </is>
    </oc>
    <nc r="T1643"/>
  </rcc>
  <rcc rId="6761" sId="1">
    <oc r="T1645" t="inlineStr">
      <is>
        <t>все сети только ниже 0,00</t>
      </is>
    </oc>
    <nc r="T1645"/>
  </rcc>
  <rcc rId="6762" sId="1">
    <oc r="T1648" t="inlineStr">
      <is>
        <t xml:space="preserve">ВО ниже 0,00 суммы работ по протоколу ОСС </t>
      </is>
    </oc>
    <nc r="T1648"/>
  </rcc>
  <rcc rId="6763" sId="1">
    <oc r="T1649" t="inlineStr">
      <is>
        <t xml:space="preserve">ВО ниже 0,00 суммы работ по протоколу ОСС </t>
      </is>
    </oc>
    <nc r="T1649"/>
  </rcc>
  <rcc rId="6764" sId="1">
    <oc r="T1651" t="inlineStr">
      <is>
        <t>ТС ниже 0,00  остальные в полном объеме</t>
      </is>
    </oc>
    <nc r="T1651"/>
  </rcc>
  <rcc rId="6765" sId="1">
    <oc r="T1652" t="inlineStr">
      <is>
        <t>сети ниже 0,00</t>
      </is>
    </oc>
    <nc r="T1652"/>
  </rcc>
  <rcc rId="6766" sId="1">
    <oc r="T1653" t="inlineStr">
      <is>
        <t>сети ниже 0,00</t>
      </is>
    </oc>
    <nc r="T1653"/>
  </rcc>
  <rcc rId="6767" sId="1">
    <oc r="T1654" t="inlineStr">
      <is>
        <t>сети ниже 0,00</t>
      </is>
    </oc>
    <nc r="T1654"/>
  </rcc>
  <rcc rId="6768" sId="1">
    <oc r="T1655" t="inlineStr">
      <is>
        <t>Сети в полном объеме</t>
      </is>
    </oc>
    <nc r="T1655"/>
  </rcc>
  <rcc rId="6769" sId="1">
    <oc r="T1657" t="inlineStr">
      <is>
        <t>сети ниже 0,00</t>
      </is>
    </oc>
    <nc r="T1657"/>
  </rcc>
  <rcc rId="6770" sId="1">
    <oc r="T1658" t="inlineStr">
      <is>
        <t>ТС ниже 0,00 остальные сети полностью</t>
      </is>
    </oc>
    <nc r="T1658"/>
  </rcc>
  <rcc rId="6771" sId="1">
    <oc r="T1659" t="inlineStr">
      <is>
        <t>ТС ниже 0,00 остальные сети полностью</t>
      </is>
    </oc>
    <nc r="T1659"/>
  </rcc>
  <rcc rId="6772" sId="1">
    <oc r="T1660" t="inlineStr">
      <is>
        <t>ТС ниже 0,00 остальные сети в полном объеме</t>
      </is>
    </oc>
    <nc r="T1660"/>
  </rcc>
  <rcc rId="6773" sId="1">
    <oc r="T1661" t="inlineStr">
      <is>
        <t>В полном объеме утвердили протоколом</t>
      </is>
    </oc>
    <nc r="T1661"/>
  </rcc>
  <rcc rId="6774" sId="1">
    <oc r="T1667" t="inlineStr">
      <is>
        <t>все сети только ниже 0,00</t>
      </is>
    </oc>
    <nc r="T1667"/>
  </rcc>
  <rcc rId="6775" sId="1">
    <oc r="T1668" t="inlineStr">
      <is>
        <t>все сети только ниже 0,00</t>
      </is>
    </oc>
    <nc r="T1668"/>
  </rcc>
  <rcc rId="6776" sId="1">
    <oc r="T1672" t="inlineStr">
      <is>
        <t>сети ниже 0,00</t>
      </is>
    </oc>
    <nc r="T1672"/>
  </rcc>
  <rcc rId="6777" sId="1">
    <oc r="T1674" t="inlineStr">
      <is>
        <t>все сети ниже 0,00</t>
      </is>
    </oc>
    <nc r="T1674"/>
  </rcc>
  <rcc rId="6778" sId="1">
    <oc r="T1675" t="inlineStr">
      <is>
        <t>ВО в полном объеме</t>
      </is>
    </oc>
    <nc r="T1675"/>
  </rcc>
  <rcc rId="6779" sId="1">
    <oc r="T1676" t="inlineStr">
      <is>
        <t>ВО в полном объеме</t>
      </is>
    </oc>
    <nc r="T1676"/>
  </rcc>
  <rcc rId="6780" sId="1">
    <oc r="T1678" t="inlineStr">
      <is>
        <t>сети ниже 0,00</t>
      </is>
    </oc>
    <nc r="T1678"/>
  </rcc>
  <rcc rId="6781" sId="1">
    <oc r="T1682" t="inlineStr">
      <is>
        <t>ТС в полном объеме</t>
      </is>
    </oc>
    <nc r="T1682"/>
  </rcc>
  <rcc rId="6782" sId="1">
    <oc r="T1687" t="inlineStr">
      <is>
        <t>сети в полном объеме</t>
      </is>
    </oc>
    <nc r="T1687"/>
  </rcc>
  <rcc rId="6783" sId="1">
    <oc r="T1688" t="inlineStr">
      <is>
        <t>сети в полном объеме</t>
      </is>
    </oc>
    <nc r="T1688"/>
  </rcc>
  <rcc rId="6784" sId="1">
    <oc r="T1691" t="inlineStr">
      <is>
        <t>ВСЕ СЕТИ  только ниже 0,00</t>
      </is>
    </oc>
    <nc r="T1691"/>
  </rcc>
  <rcc rId="6785" sId="1">
    <oc r="T1692" t="inlineStr">
      <is>
        <t>ВСЕ СЕТИ  только ниже 0,00</t>
      </is>
    </oc>
    <nc r="T1692"/>
  </rcc>
  <rcc rId="6786" sId="1">
    <oc r="T1693" t="inlineStr">
      <is>
        <t>ВСЕ СЕТИ  только ниже 0,00</t>
      </is>
    </oc>
    <nc r="T1693"/>
  </rcc>
  <rcc rId="6787" sId="1">
    <oc r="T1694" t="inlineStr">
      <is>
        <t>ВСЕ СЕТИ  только ниже 0,00</t>
      </is>
    </oc>
    <nc r="T1694"/>
  </rcc>
  <rcc rId="6788" sId="1">
    <oc r="T1695" t="inlineStr">
      <is>
        <t>ВСЕ СЕТИ  только ниже 0,00</t>
      </is>
    </oc>
    <nc r="T1695"/>
  </rcc>
  <rcc rId="6789" sId="1">
    <oc r="T1696" t="inlineStr">
      <is>
        <t>ВСЕ СЕТИ  только ниже 0,00</t>
      </is>
    </oc>
    <nc r="T1696"/>
  </rcc>
  <rcc rId="6790" sId="1">
    <oc r="T1697" t="inlineStr">
      <is>
        <t>ВСЕ СЕТИ  только ниже 0,00</t>
      </is>
    </oc>
    <nc r="T1697"/>
  </rcc>
  <rcc rId="6791" sId="1">
    <oc r="T1698" t="inlineStr">
      <is>
        <t>ВСЕ СЕТИ  только ниже 0,00</t>
      </is>
    </oc>
    <nc r="T1698"/>
  </rcc>
  <rcc rId="6792" sId="1">
    <oc r="T1703" t="inlineStr">
      <is>
        <t>ВСЕ СЕТИ  только ниже 0,00</t>
      </is>
    </oc>
    <nc r="T1703"/>
  </rcc>
  <rcc rId="6793" sId="1">
    <oc r="T1704" t="inlineStr">
      <is>
        <t>ВСЕ СЕТИ  только ниже 0,00</t>
      </is>
    </oc>
    <nc r="T1704"/>
  </rcc>
  <rcc rId="6794" sId="1">
    <oc r="T1705" t="inlineStr">
      <is>
        <t>ВСЕ СЕТИ  только ниже 0,00</t>
      </is>
    </oc>
    <nc r="T1705"/>
  </rcc>
  <rcc rId="6795" sId="1">
    <oc r="T1706" t="inlineStr">
      <is>
        <t>ВСЕ СЕТИ  только ниже 0,00</t>
      </is>
    </oc>
    <nc r="T1706"/>
  </rcc>
  <rcc rId="6796" sId="1">
    <oc r="T1707" t="inlineStr">
      <is>
        <t>ВСЕ СЕТИ  только ниже 0,00</t>
      </is>
    </oc>
    <nc r="T1707"/>
  </rcc>
  <rcc rId="6797" sId="1">
    <oc r="T1708" t="inlineStr">
      <is>
        <t>ВСЕ СЕТИ  только ниже 0,00</t>
      </is>
    </oc>
    <nc r="T1708"/>
  </rcc>
  <rcc rId="6798" sId="1">
    <oc r="T1709" t="inlineStr">
      <is>
        <t>все сети в полном объеме</t>
      </is>
    </oc>
    <nc r="T1709"/>
  </rcc>
  <rcc rId="6799" sId="1">
    <oc r="T1710" t="inlineStr">
      <is>
        <t>ВСЕ СЕТИ  только ниже 0,00</t>
      </is>
    </oc>
    <nc r="T1710"/>
  </rcc>
  <rcc rId="6800" sId="1">
    <oc r="T1711" t="inlineStr">
      <is>
        <t>ВСЕ СЕТИ  только ниже 0,00</t>
      </is>
    </oc>
    <nc r="T1711"/>
  </rcc>
  <rcc rId="6801" sId="1">
    <oc r="T1712" t="inlineStr">
      <is>
        <t>ВСЕ СЕТИ  только ниже 0,00</t>
      </is>
    </oc>
    <nc r="T1712"/>
  </rcc>
  <rcc rId="6802" sId="1">
    <oc r="T1713" t="inlineStr">
      <is>
        <t>ВСЕ СЕТИ  только ниже 0,00</t>
      </is>
    </oc>
    <nc r="T1713"/>
  </rcc>
  <rcc rId="6803" sId="1">
    <oc r="T1714" t="inlineStr">
      <is>
        <t>ВСЕ СЕТИ  только ниже 0,00</t>
      </is>
    </oc>
    <nc r="T1714"/>
  </rcc>
  <rcc rId="6804" sId="1">
    <oc r="T1715" t="inlineStr">
      <is>
        <t>ВСЕ СЕТИ  только ниже 0,00</t>
      </is>
    </oc>
    <nc r="T1715"/>
  </rcc>
  <rcc rId="6805" sId="1">
    <oc r="T1716" t="inlineStr">
      <is>
        <t>ВСЕ СЕТИ  только ниже 0,00</t>
      </is>
    </oc>
    <nc r="T1716"/>
  </rcc>
  <rcc rId="6806" sId="1">
    <oc r="T1717" t="inlineStr">
      <is>
        <t>ВСЕ СЕТИ  только ниже 0,00</t>
      </is>
    </oc>
    <nc r="T1717"/>
  </rcc>
  <rcc rId="6807" sId="1">
    <oc r="T1718" t="inlineStr">
      <is>
        <t>ВСЕ СЕТИ  только ниже 0,00</t>
      </is>
    </oc>
    <nc r="T1718"/>
  </rcc>
  <rcc rId="6808" sId="1">
    <oc r="T1719" t="inlineStr">
      <is>
        <t>ВСЕ СЕТИ  только ниже 0,00</t>
      </is>
    </oc>
    <nc r="T1719"/>
  </rcc>
  <rcc rId="6809" sId="1">
    <oc r="T1720" t="inlineStr">
      <is>
        <t>ВСЕ СЕТИ  только ниже 0,00</t>
      </is>
    </oc>
    <nc r="T1720"/>
  </rcc>
  <rcc rId="6810" sId="1">
    <oc r="T1721" t="inlineStr">
      <is>
        <t>ВСЕ СЕТИ  только ниже 0,00</t>
      </is>
    </oc>
    <nc r="T1721"/>
  </rcc>
  <rcc rId="6811" sId="1">
    <oc r="T1722" t="inlineStr">
      <is>
        <t>ТС только ниже 0,00, ХГВС+ВО в полном объеме</t>
      </is>
    </oc>
    <nc r="T1722"/>
  </rcc>
  <rcc rId="6812" sId="1">
    <oc r="T1723" t="inlineStr">
      <is>
        <t>ВСЕ СЕТИ  только ниже 0,00</t>
      </is>
    </oc>
    <nc r="T1723"/>
  </rcc>
  <rcc rId="6813" sId="1">
    <oc r="T1724" t="inlineStr">
      <is>
        <t>ВСЕ СЕТИ  только ниже 0,00</t>
      </is>
    </oc>
    <nc r="T1724"/>
  </rcc>
  <rcc rId="6814" sId="1">
    <oc r="T1725" t="inlineStr">
      <is>
        <t>ВСЕ СЕТИ  только ниже 0,00</t>
      </is>
    </oc>
    <nc r="T1725"/>
  </rcc>
  <rcc rId="6815" sId="1">
    <oc r="T1726" t="inlineStr">
      <is>
        <t>ВСЕ СЕТИ  только ниже 0,00</t>
      </is>
    </oc>
    <nc r="T1726"/>
  </rcc>
  <rcc rId="6816" sId="1">
    <oc r="T1727" t="inlineStr">
      <is>
        <t>ВСЕ СЕТИ  только ниже 0,00</t>
      </is>
    </oc>
    <nc r="T1727"/>
  </rcc>
  <rcc rId="6817" sId="1">
    <oc r="T1728" t="inlineStr">
      <is>
        <t>ВСЕ СЕТИ  только ниже 0,00</t>
      </is>
    </oc>
    <nc r="T1728"/>
  </rcc>
  <rcc rId="6818" sId="1">
    <oc r="T1729" t="inlineStr">
      <is>
        <t>ВСЕ СЕТИ  только ниже 0,00</t>
      </is>
    </oc>
    <nc r="T1729"/>
  </rcc>
  <rcc rId="6819" sId="1">
    <oc r="T1730" t="inlineStr">
      <is>
        <t>ВСЕ СЕТИ  только ниже 0,00</t>
      </is>
    </oc>
    <nc r="T1730"/>
  </rcc>
  <rcc rId="6820" sId="1">
    <oc r="T1733" t="inlineStr">
      <is>
        <t>ВСЕ СЕТИ  только ниже 0,00</t>
      </is>
    </oc>
    <nc r="T1733"/>
  </rcc>
  <rcc rId="6821" sId="1">
    <oc r="T1734" t="inlineStr">
      <is>
        <t>ВСЕ СЕТИ  только ниже 0,00</t>
      </is>
    </oc>
    <nc r="T1734"/>
  </rcc>
  <rcc rId="6822" sId="1">
    <oc r="T1735" t="inlineStr">
      <is>
        <t>ВСЕ СЕТИ  только ниже 0,00</t>
      </is>
    </oc>
    <nc r="T1735"/>
  </rcc>
  <rcc rId="6823" sId="1">
    <oc r="T1736" t="inlineStr">
      <is>
        <t>сети только ВЫШЕ 0,00</t>
      </is>
    </oc>
    <nc r="T1736"/>
  </rcc>
  <rcc rId="6824" sId="1">
    <oc r="T1737" t="inlineStr">
      <is>
        <t>ВСЕ СЕТИ  только ниже 0,00</t>
      </is>
    </oc>
    <nc r="T1737"/>
  </rcc>
  <rcc rId="6825" sId="1">
    <oc r="T1738" t="inlineStr">
      <is>
        <t>ВСЕ СЕТИ  только ниже 0,00</t>
      </is>
    </oc>
    <nc r="T1738"/>
  </rcc>
  <rcc rId="6826" sId="1">
    <oc r="T1739" t="inlineStr">
      <is>
        <t>ВСЕ СЕТИ  только ниже 0,00</t>
      </is>
    </oc>
    <nc r="T1739"/>
  </rcc>
  <rcc rId="6827" sId="1">
    <oc r="T1740" t="inlineStr">
      <is>
        <t>ВСЕ СЕТИ  только ниже 0,00</t>
      </is>
    </oc>
    <nc r="T1740"/>
  </rcc>
  <rcc rId="6828" sId="1">
    <oc r="T1742" t="inlineStr">
      <is>
        <t>ВСЕ СЕТИ  только ниже 0,00</t>
      </is>
    </oc>
    <nc r="T1742"/>
  </rcc>
  <rcc rId="6829" sId="1">
    <oc r="T1743" t="inlineStr">
      <is>
        <t>ВСЕ СЕТИ  только ниже 0,00</t>
      </is>
    </oc>
    <nc r="T1743"/>
  </rcc>
  <rcc rId="6830" sId="1">
    <oc r="T1744" t="inlineStr">
      <is>
        <t>ВСЕ СЕТИ  только ниже 0,00</t>
      </is>
    </oc>
    <nc r="T1744"/>
  </rcc>
  <rcc rId="6831" sId="1">
    <oc r="T1745" t="inlineStr">
      <is>
        <t>ВСЕ СЕТИ  только ниже 0,00</t>
      </is>
    </oc>
    <nc r="T1745"/>
  </rcc>
  <rcc rId="6832" sId="1">
    <oc r="T1746" t="inlineStr">
      <is>
        <t>ВСЕ СЕТИ  только ниже 0,00</t>
      </is>
    </oc>
    <nc r="T1746"/>
  </rcc>
  <rcc rId="6833" sId="1">
    <oc r="T1747" t="inlineStr">
      <is>
        <t>ВСЕ СЕТИ  только ниже 0,00</t>
      </is>
    </oc>
    <nc r="T1747"/>
  </rcc>
  <rcc rId="6834" sId="1">
    <oc r="T1748" t="inlineStr">
      <is>
        <t>ТС только ниже 0,00</t>
      </is>
    </oc>
    <nc r="T1748"/>
  </rcc>
  <rcc rId="6835" sId="1">
    <oc r="T1749" t="inlineStr">
      <is>
        <t>ВСЕ СЕТИ  только ниже 0,00</t>
      </is>
    </oc>
    <nc r="T1749"/>
  </rcc>
  <rcc rId="6836" sId="1">
    <oc r="T1750" t="inlineStr">
      <is>
        <t>ВСЕ СЕТИ  только ниже 0,00</t>
      </is>
    </oc>
    <nc r="T1750"/>
  </rcc>
  <rcc rId="6837" sId="1">
    <oc r="T1751" t="inlineStr">
      <is>
        <t>ВСЕ СЕТИ  только ниже 0,00</t>
      </is>
    </oc>
    <nc r="T1751"/>
  </rcc>
  <rcc rId="6838" sId="1">
    <oc r="T1754" t="inlineStr">
      <is>
        <t>ВСЕ СЕТИ  только ниже 0,00</t>
      </is>
    </oc>
    <nc r="T1754"/>
  </rcc>
  <rcc rId="6839" sId="1">
    <oc r="T1755" t="inlineStr">
      <is>
        <t>ВСЕ СЕТИ  только ниже 0,00</t>
      </is>
    </oc>
    <nc r="T1755"/>
  </rcc>
  <rcc rId="6840" sId="1">
    <oc r="T1756" t="inlineStr">
      <is>
        <t>ВСЕ СЕТИ  только ниже 0,00</t>
      </is>
    </oc>
    <nc r="T1756"/>
  </rcc>
  <rcc rId="6841" sId="1">
    <oc r="T1757" t="inlineStr">
      <is>
        <t>все сети в полном объеме выше и ниже 0,000</t>
      </is>
    </oc>
    <nc r="T1757"/>
  </rcc>
  <rcc rId="6842" sId="1">
    <oc r="T1758" t="inlineStr">
      <is>
        <t>ТС только ниже 0,00</t>
      </is>
    </oc>
    <nc r="T1758"/>
  </rcc>
  <rcc rId="6843" sId="1">
    <oc r="T1759" t="inlineStr">
      <is>
        <t>ТС только ниже 0,00</t>
      </is>
    </oc>
    <nc r="T1759"/>
  </rcc>
  <rcc rId="6844" sId="1">
    <oc r="T1760" t="inlineStr">
      <is>
        <t>ТС только ниже 0,00</t>
      </is>
    </oc>
    <nc r="T1760"/>
  </rcc>
  <rcc rId="6845" sId="1">
    <oc r="T1761" t="inlineStr">
      <is>
        <t>ВСЕ СЕТИ  только ниже 0,00</t>
      </is>
    </oc>
    <nc r="T1761"/>
  </rcc>
  <rcc rId="6846" sId="1">
    <oc r="T1762" t="inlineStr">
      <is>
        <t>все сети в полном объеме выше и ниже 0,000</t>
      </is>
    </oc>
    <nc r="T1762"/>
  </rcc>
  <rcc rId="6847" sId="1">
    <oc r="T1763" t="inlineStr">
      <is>
        <t>ВСЕ СЕТИ  только ниже 0,00</t>
      </is>
    </oc>
    <nc r="T1763"/>
  </rcc>
  <rcc rId="6848" sId="1">
    <oc r="T1764" t="inlineStr">
      <is>
        <t>ВСЕ СЕТИ  только ниже 0,00</t>
      </is>
    </oc>
    <nc r="T1764"/>
  </rcc>
  <rcc rId="6849" sId="1">
    <oc r="T1765" t="inlineStr">
      <is>
        <t>ВСЕ СЕТИ  только ниже 0,00</t>
      </is>
    </oc>
    <nc r="T1765"/>
  </rcc>
  <rcc rId="6850" sId="1">
    <oc r="T1770" t="inlineStr">
      <is>
        <t>ВСЕ СЕТИ  только ниже 0,00</t>
      </is>
    </oc>
    <nc r="T1770"/>
  </rcc>
  <rcc rId="6851" sId="1">
    <oc r="T1771" t="inlineStr">
      <is>
        <t>ВСЕ СЕТИ  только ниже 0,00</t>
      </is>
    </oc>
    <nc r="T1771"/>
  </rcc>
  <rcc rId="6852" sId="1">
    <oc r="T1772" t="inlineStr">
      <is>
        <t>ВСЕ СЕТИ  только ниже 0,00</t>
      </is>
    </oc>
    <nc r="T1772"/>
  </rcc>
  <rcc rId="6853" sId="1">
    <oc r="T1774" t="inlineStr">
      <is>
        <t>ВСЕ СЕТИ  только ниже 0,00</t>
      </is>
    </oc>
    <nc r="T1774"/>
  </rcc>
  <rcc rId="6854" sId="1">
    <oc r="T1775" t="inlineStr">
      <is>
        <t>ВСЕ СЕТИ  только ниже 0,00</t>
      </is>
    </oc>
    <nc r="T1775"/>
  </rcc>
  <rcc rId="6855" sId="1">
    <oc r="T1777" t="inlineStr">
      <is>
        <t>ВСЕ СЕТИ  только ниже 0,00</t>
      </is>
    </oc>
    <nc r="T1777"/>
  </rcc>
  <rcc rId="6856" sId="1">
    <oc r="T1779" t="inlineStr">
      <is>
        <t>ВСЕ СЕТИ  только ниже 0,00</t>
      </is>
    </oc>
    <nc r="T1779"/>
  </rcc>
  <rcc rId="6857" sId="1">
    <oc r="T1780" t="inlineStr">
      <is>
        <t>ВСЕ СЕТИ  только ниже 0,00</t>
      </is>
    </oc>
    <nc r="T1780"/>
  </rcc>
  <rcc rId="6858" sId="1">
    <oc r="T1781" t="inlineStr">
      <is>
        <t>ВСЕ СЕТИ  только ниже 0,00</t>
      </is>
    </oc>
    <nc r="T1781"/>
  </rcc>
  <rcc rId="6859" sId="1">
    <oc r="T1782" t="inlineStr">
      <is>
        <t>ВСЕ СЕТИ  только ниже 0,00</t>
      </is>
    </oc>
    <nc r="T1782"/>
  </rcc>
  <rcc rId="6860" sId="1">
    <oc r="T1783" t="inlineStr">
      <is>
        <t>ВСЕ СЕТИ  только ниже 0,00</t>
      </is>
    </oc>
    <nc r="T1783"/>
  </rcc>
  <rcc rId="6861" sId="1">
    <oc r="T1784" t="inlineStr">
      <is>
        <t>ВСЕ СЕТИ  только ниже 0,00</t>
      </is>
    </oc>
    <nc r="T1784"/>
  </rcc>
  <rcc rId="6862" sId="1">
    <oc r="T1785" t="inlineStr">
      <is>
        <t>ВСЕ СЕТИ  только ниже 0,00</t>
      </is>
    </oc>
    <nc r="T1785"/>
  </rcc>
  <rcc rId="6863" sId="1">
    <oc r="T1786" t="inlineStr">
      <is>
        <t>ВСЕ СЕТИ  только ниже 0,00</t>
      </is>
    </oc>
    <nc r="T1786"/>
  </rcc>
  <rcc rId="6864" sId="1">
    <oc r="T1787" t="inlineStr">
      <is>
        <t>ВСЕ СЕТИ  только ниже 0,00</t>
      </is>
    </oc>
    <nc r="T1787"/>
  </rcc>
  <rcc rId="6865" sId="1">
    <oc r="T1789" t="inlineStr">
      <is>
        <t>ВСЕ СЕТИ  только ниже 0,00</t>
      </is>
    </oc>
    <nc r="T1789"/>
  </rcc>
  <rcc rId="6866" sId="1">
    <oc r="T1790" t="inlineStr">
      <is>
        <t>ВСЕ СЕТИ  только ниже 0,00</t>
      </is>
    </oc>
    <nc r="T1790"/>
  </rcc>
  <rcc rId="6867" sId="1">
    <oc r="T1791" t="inlineStr">
      <is>
        <t>ВСЕ СЕТИ  только ниже 0,00</t>
      </is>
    </oc>
    <nc r="T1791"/>
  </rcc>
  <rcc rId="6868" sId="1">
    <oc r="T1792" t="inlineStr">
      <is>
        <t>ВСЕ СЕТИ  только ниже 0,00</t>
      </is>
    </oc>
    <nc r="T1792"/>
  </rcc>
  <rcc rId="6869" sId="1">
    <oc r="T1793" t="inlineStr">
      <is>
        <t>ТС только ниже 0,00
Фасад с утеплением только ТОРЦЫ</t>
      </is>
    </oc>
    <nc r="T1793"/>
  </rcc>
  <rcc rId="6870" sId="1">
    <oc r="T1794" t="inlineStr">
      <is>
        <t>ВСЕ СЕТИ  только ниже 0,00</t>
      </is>
    </oc>
    <nc r="T1794"/>
  </rcc>
  <rcc rId="6871" sId="1">
    <oc r="T1795" t="inlineStr">
      <is>
        <t>ВСЕ СЕТИ  только ниже 0,00</t>
      </is>
    </oc>
    <nc r="T1795"/>
  </rcc>
  <rcc rId="6872" sId="1">
    <oc r="T1796" t="inlineStr">
      <is>
        <t>ВСЕ СЕТИ  только ниже 0,00</t>
      </is>
    </oc>
    <nc r="T1796"/>
  </rcc>
  <rcc rId="6873" sId="1">
    <oc r="T1798" t="inlineStr">
      <is>
        <t>ВСЕ СЕТИ  только ниже 0,00</t>
      </is>
    </oc>
    <nc r="T1798"/>
  </rcc>
  <rcc rId="6874" sId="1">
    <oc r="T1799" t="inlineStr">
      <is>
        <t>ВСЕ СЕТИ  только ниже 0,00</t>
      </is>
    </oc>
    <nc r="T1799"/>
  </rcc>
  <rcc rId="6875" sId="1">
    <oc r="T1801" t="inlineStr">
      <is>
        <t>ВСЕ СЕТИ  только ниже 0,00</t>
      </is>
    </oc>
    <nc r="T1801"/>
  </rcc>
  <rcc rId="6876" sId="1">
    <oc r="T1802" t="inlineStr">
      <is>
        <t>ВСЕ СЕТИ  только ниже 0,00</t>
      </is>
    </oc>
    <nc r="T1802"/>
  </rcc>
  <rcc rId="6877" sId="1">
    <oc r="T1803" t="inlineStr">
      <is>
        <t>ВСЕ СЕТИ  только ниже 0,00</t>
      </is>
    </oc>
    <nc r="T1803"/>
  </rcc>
  <rcc rId="6878" sId="1">
    <oc r="T1804" t="inlineStr">
      <is>
        <t>ВСЕ СЕТИ  только ниже 0,00</t>
      </is>
    </oc>
    <nc r="T1804"/>
  </rcc>
  <rcc rId="6879" sId="1">
    <oc r="T1805" t="inlineStr">
      <is>
        <t>ВСЕ СЕТИ  только ниже 0,00</t>
      </is>
    </oc>
    <nc r="T1805"/>
  </rcc>
  <rcc rId="6880" sId="1">
    <oc r="T1806" t="inlineStr">
      <is>
        <t>ВСЕ СЕТИ  только ниже 0,00</t>
      </is>
    </oc>
    <nc r="T1806"/>
  </rcc>
  <rcc rId="6881" sId="1">
    <oc r="T1808" t="inlineStr">
      <is>
        <t>ВСЕ СЕТИ  только ниже 0,00</t>
      </is>
    </oc>
    <nc r="T1808"/>
  </rcc>
  <rcc rId="6882" sId="1">
    <oc r="T1812" t="inlineStr">
      <is>
        <t>Сети только ниже 0,00</t>
      </is>
    </oc>
    <nc r="T1812"/>
  </rcc>
  <rcc rId="6883" sId="1">
    <oc r="T1813" t="inlineStr">
      <is>
        <t>Сети только ниже 0,00</t>
      </is>
    </oc>
    <nc r="T1813"/>
  </rcc>
  <rcc rId="6884" sId="1">
    <oc r="T1814" t="inlineStr">
      <is>
        <t>ТС только ниже 0,00 с установкой ИТП</t>
      </is>
    </oc>
    <nc r="T1814"/>
  </rcc>
  <rcc rId="6885" sId="1">
    <oc r="T1815" t="inlineStr">
      <is>
        <t>ТС в полном объеме, ХГВС только ниже 0,00,</t>
      </is>
    </oc>
    <nc r="T1815"/>
  </rcc>
  <rcc rId="6886" sId="1">
    <oc r="T1816" t="inlineStr">
      <is>
        <t>Сети только ниже 0,00</t>
      </is>
    </oc>
    <nc r="T1816"/>
  </rcc>
  <rcc rId="6887" sId="1">
    <oc r="T1817" t="inlineStr">
      <is>
        <t>Сети только ниже 0,00</t>
      </is>
    </oc>
    <nc r="T1817"/>
  </rcc>
  <rcc rId="6888" sId="1">
    <oc r="T1818" t="inlineStr">
      <is>
        <t>Сети только ниже 0,00</t>
      </is>
    </oc>
    <nc r="T1818"/>
  </rcc>
  <rcc rId="6889" sId="1">
    <oc r="T1820" t="inlineStr">
      <is>
        <t>Сети только ниже 0,00</t>
      </is>
    </oc>
    <nc r="T1820"/>
  </rcc>
  <rcc rId="6890" sId="1">
    <oc r="T1821" t="inlineStr">
      <is>
        <t>Сети только ниже 0,00</t>
      </is>
    </oc>
    <nc r="T1821"/>
  </rcc>
  <rcc rId="6891" sId="1">
    <oc r="T1822" t="inlineStr">
      <is>
        <t>Сети только ниже 0,00</t>
      </is>
    </oc>
    <nc r="T1822"/>
  </rcc>
  <rcc rId="6892" sId="1">
    <oc r="T1823" t="inlineStr">
      <is>
        <t>Сети только ниже 0,00</t>
      </is>
    </oc>
    <nc r="T1823"/>
  </rcc>
  <rcc rId="6893" sId="1">
    <oc r="T1824" t="inlineStr">
      <is>
        <t>Сети только ниже 0,00</t>
      </is>
    </oc>
    <nc r="T1824"/>
  </rcc>
  <rcc rId="6894" sId="1">
    <oc r="T1825" t="inlineStr">
      <is>
        <t>Сети только ниже 0,00</t>
      </is>
    </oc>
    <nc r="T1825"/>
  </rcc>
  <rcc rId="6895" sId="1">
    <oc r="T1826" t="inlineStr">
      <is>
        <t>Сети только ниже 0,00</t>
      </is>
    </oc>
    <nc r="T1826"/>
  </rcc>
  <rcc rId="6896" sId="1">
    <oc r="T1827" t="inlineStr">
      <is>
        <t>ТС в полном объеме</t>
      </is>
    </oc>
    <nc r="T1827"/>
  </rcc>
  <rcc rId="6897" sId="1">
    <oc r="T1828" t="inlineStr">
      <is>
        <t>Сети только ниже 0,00</t>
      </is>
    </oc>
    <nc r="T1828"/>
  </rcc>
  <rcc rId="6898" sId="1">
    <oc r="T1829" t="inlineStr">
      <is>
        <t>Сети только ниже 0,00</t>
      </is>
    </oc>
    <nc r="T1829"/>
  </rcc>
  <rcc rId="6899" sId="1">
    <oc r="T1830" t="inlineStr">
      <is>
        <t>Сети только ниже 0,00</t>
      </is>
    </oc>
    <nc r="T1830"/>
  </rcc>
  <rcc rId="6900" sId="1">
    <oc r="T1831" t="inlineStr">
      <is>
        <t>Сети только ниже 0,00</t>
      </is>
    </oc>
    <nc r="T1831"/>
  </rcc>
  <rcc rId="6901" sId="1">
    <oc r="T1832" t="inlineStr">
      <is>
        <t>Сети только ниже 0,00</t>
      </is>
    </oc>
    <nc r="T1832"/>
  </rcc>
  <rcc rId="6902" sId="1">
    <oc r="T1833" t="inlineStr">
      <is>
        <t>Сети только ниже 0,00</t>
      </is>
    </oc>
    <nc r="T1833"/>
  </rcc>
  <rcc rId="6903" sId="1">
    <oc r="T1835" t="inlineStr">
      <is>
        <t>Сети только ниже 0,00</t>
      </is>
    </oc>
    <nc r="T1835"/>
  </rcc>
  <rcc rId="6904" sId="1">
    <oc r="T1837" t="inlineStr">
      <is>
        <t>Сети только ниже 0,00</t>
      </is>
    </oc>
    <nc r="T1837"/>
  </rcc>
  <rcc rId="6905" sId="1">
    <oc r="T1838" t="inlineStr">
      <is>
        <t>Сети только ниже 0,00</t>
      </is>
    </oc>
    <nc r="T1838"/>
  </rcc>
  <rcc rId="6906" sId="1">
    <oc r="T1839" t="inlineStr">
      <is>
        <t>Сети только ниже 0,00</t>
      </is>
    </oc>
    <nc r="T1839"/>
  </rcc>
  <rcc rId="6907" sId="1">
    <oc r="T1840" t="inlineStr">
      <is>
        <t>Сети только ниже 0,00</t>
      </is>
    </oc>
    <nc r="T1840"/>
  </rcc>
  <rcc rId="6908" sId="1">
    <oc r="T1841" t="inlineStr">
      <is>
        <t>Сети только ниже 0,00</t>
      </is>
    </oc>
    <nc r="T1841"/>
  </rcc>
  <rcc rId="6909" sId="1">
    <oc r="T1842" t="inlineStr">
      <is>
        <t>Сети только ниже 0,00</t>
      </is>
    </oc>
    <nc r="T1842"/>
  </rcc>
  <rcc rId="6910" sId="1">
    <oc r="T1843" t="inlineStr">
      <is>
        <t>Сети только ниже 0,00</t>
      </is>
    </oc>
    <nc r="T1843"/>
  </rcc>
  <rcc rId="6911" sId="1">
    <oc r="T1844" t="inlineStr">
      <is>
        <t>Сети только ниже 0,00</t>
      </is>
    </oc>
    <nc r="T1844"/>
  </rcc>
  <rcc rId="6912" sId="1">
    <oc r="T1846" t="inlineStr">
      <is>
        <t>Сети только ниже 0,00</t>
      </is>
    </oc>
    <nc r="T1846"/>
  </rcc>
  <rcc rId="6913" sId="1">
    <oc r="T1847" t="inlineStr">
      <is>
        <t>Сети только ниже 0,00</t>
      </is>
    </oc>
    <nc r="T1847"/>
  </rcc>
  <rcc rId="6914" sId="1">
    <oc r="T1848" t="inlineStr">
      <is>
        <t>Сети только ниже 0,00</t>
      </is>
    </oc>
    <nc r="T1848"/>
  </rcc>
  <rcc rId="6915" sId="1">
    <oc r="T1849" t="inlineStr">
      <is>
        <t>Сети только ниже 0,00</t>
      </is>
    </oc>
    <nc r="T1849"/>
  </rcc>
  <rcc rId="6916" sId="1">
    <oc r="T1850" t="inlineStr">
      <is>
        <t>Сети только ниже 0,00</t>
      </is>
    </oc>
    <nc r="T1850"/>
  </rcc>
  <rcc rId="6917" sId="1">
    <oc r="T1851" t="inlineStr">
      <is>
        <t>Сети только ниже 0,00</t>
      </is>
    </oc>
    <nc r="T1851"/>
  </rcc>
  <rcc rId="6918" sId="1">
    <oc r="T1852" t="inlineStr">
      <is>
        <t>Сети только ниже 0,00</t>
      </is>
    </oc>
    <nc r="T1852"/>
  </rcc>
  <rcc rId="6919" sId="1">
    <oc r="T1853" t="inlineStr">
      <is>
        <t>Сети только ниже 0,00</t>
      </is>
    </oc>
    <nc r="T1853"/>
  </rcc>
  <rcc rId="6920" sId="1">
    <oc r="T1856" t="inlineStr">
      <is>
        <t>Сети только ниже 0,00</t>
      </is>
    </oc>
    <nc r="T1856"/>
  </rcc>
  <rcc rId="6921" sId="1">
    <oc r="T1859" t="inlineStr">
      <is>
        <t>ТС только ниже 0,00. Протокол ОСС 1 КР от 20.06.2022</t>
      </is>
    </oc>
    <nc r="T1859"/>
  </rcc>
  <rcc rId="6922" sId="1">
    <oc r="T1863" t="inlineStr">
      <is>
        <t>сети ниже нуля</t>
      </is>
    </oc>
    <nc r="T1863"/>
  </rcc>
  <rcc rId="6923" sId="1">
    <oc r="T1864" t="inlineStr">
      <is>
        <t>Сети ниже нуля</t>
      </is>
    </oc>
    <nc r="T1864"/>
  </rcc>
  <rcc rId="6924" sId="1">
    <oc r="T1865" t="inlineStr">
      <is>
        <t>Сети ниже нуля</t>
      </is>
    </oc>
    <nc r="T1865"/>
  </rcc>
  <rcc rId="6925" sId="1">
    <oc r="T1867" t="inlineStr">
      <is>
        <t>сети ниже нуля</t>
      </is>
    </oc>
    <nc r="T1867"/>
  </rcc>
  <rcc rId="6926" sId="1">
    <oc r="T1868" t="inlineStr">
      <is>
        <t>сети ниже нуля</t>
      </is>
    </oc>
    <nc r="T1868"/>
  </rcc>
  <rcc rId="6927" sId="1">
    <oc r="T1869" t="inlineStr">
      <is>
        <t>сети ниже нуля</t>
      </is>
    </oc>
    <nc r="T1869"/>
  </rcc>
  <rcc rId="6928" sId="1">
    <oc r="T1871" t="inlineStr">
      <is>
        <t>сети ниже нуля</t>
      </is>
    </oc>
    <nc r="T1871"/>
  </rcc>
  <rcc rId="6929" sId="1">
    <oc r="T1872" t="inlineStr">
      <is>
        <t>сети ниже нуля</t>
      </is>
    </oc>
    <nc r="T1872"/>
  </rcc>
  <rcc rId="6930" sId="1">
    <oc r="T1873" t="inlineStr">
      <is>
        <t>сети ниже нуля</t>
      </is>
    </oc>
    <nc r="T1873"/>
  </rcc>
  <rcc rId="6931" sId="1">
    <oc r="T1874" t="inlineStr">
      <is>
        <t>сети ниже нуля</t>
      </is>
    </oc>
    <nc r="T1874"/>
  </rcc>
  <rcc rId="6932" sId="1">
    <oc r="T1875" t="inlineStr">
      <is>
        <t>сети ниже нуля</t>
      </is>
    </oc>
    <nc r="T1875"/>
  </rcc>
  <rcc rId="6933" sId="1">
    <oc r="T1876" t="inlineStr">
      <is>
        <t xml:space="preserve">все сети ниже нуля </t>
      </is>
    </oc>
    <nc r="T1876"/>
  </rcc>
  <rcc rId="6934" sId="1">
    <oc r="T1877" t="inlineStr">
      <is>
        <t xml:space="preserve">все сети ниже нуля </t>
      </is>
    </oc>
    <nc r="T1877"/>
  </rcc>
  <rcc rId="6935" sId="1">
    <oc r="T1878" t="inlineStr">
      <is>
        <t xml:space="preserve">все сети ниже нуля </t>
      </is>
    </oc>
    <nc r="T1878"/>
  </rcc>
  <rcc rId="6936" sId="1">
    <oc r="T1879" t="inlineStr">
      <is>
        <t>ТС- полностью систему,ГВС-выше нуля, ХВС-выше нуля,ремонт фундамента- только отмостка!!!)</t>
      </is>
    </oc>
    <nc r="T1879"/>
  </rcc>
  <rcc rId="6937" sId="1">
    <oc r="T1880" t="inlineStr">
      <is>
        <t xml:space="preserve">все сети ниже нуля </t>
      </is>
    </oc>
    <nc r="T1880"/>
  </rcc>
  <rcc rId="6938" sId="1">
    <oc r="T1881" t="inlineStr">
      <is>
        <t xml:space="preserve">все сети ниже нуля </t>
      </is>
    </oc>
    <nc r="T1881"/>
  </rcc>
  <rcc rId="6939" sId="1">
    <oc r="T1882" t="inlineStr">
      <is>
        <t xml:space="preserve">все сети ниже нуля </t>
      </is>
    </oc>
    <nc r="T1882"/>
  </rcc>
  <rcc rId="6940" sId="1">
    <oc r="T1883" t="inlineStr">
      <is>
        <t>все сети ниже нуля</t>
      </is>
    </oc>
    <nc r="T1883"/>
  </rcc>
  <rcc rId="6941" sId="1">
    <oc r="T1884" t="inlineStr">
      <is>
        <t>все сети ниже нуля</t>
      </is>
    </oc>
    <nc r="T1884"/>
  </rcc>
  <rcc rId="6942" sId="1">
    <oc r="T1885" t="inlineStr">
      <is>
        <t>все сети ниже нуля</t>
      </is>
    </oc>
    <nc r="T1885"/>
  </rcc>
  <rcc rId="6943" sId="1">
    <oc r="T1886" t="inlineStr">
      <is>
        <t>все сети ниже нуля</t>
      </is>
    </oc>
    <nc r="T1886"/>
  </rcc>
  <rcc rId="6944" sId="1">
    <oc r="T1887" t="inlineStr">
      <is>
        <t>все сети ниже нуля</t>
      </is>
    </oc>
    <nc r="T1887"/>
  </rcc>
  <rcc rId="6945" sId="1">
    <oc r="T1888" t="inlineStr">
      <is>
        <t>все сети ниже нуля</t>
      </is>
    </oc>
    <nc r="T1888"/>
  </rcc>
  <rcc rId="6946" sId="1">
    <oc r="T1890" t="inlineStr">
      <is>
        <t xml:space="preserve">все сети ниже нуля </t>
      </is>
    </oc>
    <nc r="T1890"/>
  </rcc>
  <rcc rId="6947" sId="1">
    <oc r="T1891" t="inlineStr">
      <is>
        <t xml:space="preserve">все сети ниже нуля </t>
      </is>
    </oc>
    <nc r="T1891"/>
  </rcc>
  <rcc rId="6948" sId="1">
    <oc r="T1892" t="inlineStr">
      <is>
        <t xml:space="preserve">все сети ниже нуля </t>
      </is>
    </oc>
    <nc r="T1892"/>
  </rcc>
  <rcc rId="6949" sId="1">
    <oc r="T1893" t="inlineStr">
      <is>
        <t xml:space="preserve">все сети ниже нуля </t>
      </is>
    </oc>
    <nc r="T1893"/>
  </rcc>
  <rcc rId="6950" sId="1">
    <oc r="T1894" t="inlineStr">
      <is>
        <t xml:space="preserve">все сети ниже нуля </t>
      </is>
    </oc>
    <nc r="T1894"/>
  </rcc>
  <rcc rId="6951" sId="1">
    <oc r="T1895" t="inlineStr">
      <is>
        <t xml:space="preserve"> все сети ниже нуля</t>
      </is>
    </oc>
    <nc r="T1895"/>
  </rcc>
  <rcc rId="6952" sId="1">
    <oc r="T1896" t="inlineStr">
      <is>
        <t xml:space="preserve">все сети ниже нуля </t>
      </is>
    </oc>
    <nc r="T1896"/>
  </rcc>
  <rcc rId="6953" sId="1">
    <oc r="T1897" t="inlineStr">
      <is>
        <t>Протокол ОСС от 09.07.2022 №1 ХВС, ГВС ниже отметки 0,00</t>
      </is>
    </oc>
    <nc r="T1897"/>
  </rcc>
  <rcc rId="6954" sId="1">
    <oc r="T1898" t="inlineStr">
      <is>
        <t xml:space="preserve">все сети ниже нуля </t>
      </is>
    </oc>
    <nc r="T1898"/>
  </rcc>
  <rcc rId="6955" sId="1">
    <oc r="T1899" t="inlineStr">
      <is>
        <t>все сети ниже нуля</t>
      </is>
    </oc>
    <nc r="T1899"/>
  </rcc>
  <rcc rId="6956" sId="1">
    <oc r="T1901" t="inlineStr">
      <is>
        <t>все сети ниже нуля</t>
      </is>
    </oc>
    <nc r="T1901"/>
  </rcc>
  <rcc rId="6957" sId="1">
    <oc r="T1902" t="inlineStr">
      <is>
        <t>все сети ниже нуля</t>
      </is>
    </oc>
    <nc r="T1902"/>
  </rcc>
  <rcc rId="6958" sId="1">
    <oc r="T1903" t="inlineStr">
      <is>
        <t>все сети ниже нуля</t>
      </is>
    </oc>
    <nc r="T1903"/>
  </rcc>
  <rcc rId="6959" sId="1">
    <oc r="T1904" t="inlineStr">
      <is>
        <t>все сети в полном объеме</t>
      </is>
    </oc>
    <nc r="T1904"/>
  </rcc>
  <rcc rId="6960" sId="1">
    <oc r="T1905" t="inlineStr">
      <is>
        <t>все сети ниже нуля</t>
      </is>
    </oc>
    <nc r="T1905"/>
  </rcc>
  <rcc rId="6961" sId="1">
    <oc r="T1906" t="inlineStr">
      <is>
        <t>все сети ниже нуля</t>
      </is>
    </oc>
    <nc r="T1906"/>
  </rcc>
  <rcc rId="6962" sId="1">
    <oc r="T1909" t="inlineStr">
      <is>
        <t>Сети в полном объеме, только ВО выше 0,00</t>
      </is>
    </oc>
    <nc r="T1909"/>
  </rcc>
  <rcc rId="6963" sId="1">
    <oc r="T1911" t="inlineStr">
      <is>
        <t>ТС ниже 0,00, ХГВС ниже 0,00</t>
      </is>
    </oc>
    <nc r="T1911"/>
  </rcc>
  <rcc rId="6964" sId="1">
    <oc r="T1912" t="inlineStr">
      <is>
        <t>в подвале ТОЛЬКО отмсотску надо</t>
      </is>
    </oc>
    <nc r="T1912"/>
  </rcc>
  <rcc rId="6965" sId="1">
    <oc r="T1913" t="inlineStr">
      <is>
        <t>ТС ниже 0,00, ХГВС ниже 0,00</t>
      </is>
    </oc>
    <nc r="T1913"/>
  </rcc>
  <rcc rId="6966" sId="1">
    <oc r="T1915" t="inlineStr">
      <is>
        <t>ТС ниже 0,00</t>
      </is>
    </oc>
    <nc r="T1915"/>
  </rcc>
  <rcc rId="6967" sId="1">
    <oc r="T1917" t="inlineStr">
      <is>
        <t>ВО ниже 0,00</t>
      </is>
    </oc>
    <nc r="T1917"/>
  </rcc>
  <rcc rId="6968" sId="1">
    <oc r="T1918" t="inlineStr">
      <is>
        <t>ТС ниже 0,00, ХГВС ниже 0,00</t>
      </is>
    </oc>
    <nc r="T1918"/>
  </rcc>
  <rcc rId="6969" sId="1">
    <oc r="T1919" t="inlineStr">
      <is>
        <t>ТС ниже 0,00, ХГВС ниже 0,00</t>
      </is>
    </oc>
    <nc r="T1919"/>
  </rcc>
  <rcc rId="6970" sId="1">
    <oc r="T1920" t="inlineStr">
      <is>
        <t>В протоколе ОСС ремонт крыши (частичный)</t>
      </is>
    </oc>
    <nc r="T1920"/>
  </rcc>
  <rcc rId="6971" sId="1">
    <oc r="T1921" t="inlineStr">
      <is>
        <t>ТС ниже 0,00, ХГВС ниже 0,00</t>
      </is>
    </oc>
    <nc r="T1921"/>
  </rcc>
  <rcc rId="6972" sId="1">
    <oc r="T1922" t="inlineStr">
      <is>
        <t>ТС ниже 0,00, ХГВС ниже 0,00</t>
      </is>
    </oc>
    <nc r="T1922"/>
  </rcc>
  <rcc rId="6973" sId="1">
    <oc r="T1923" t="inlineStr">
      <is>
        <t>ТС ниже 0,00, ХГВС ниже 0,00</t>
      </is>
    </oc>
    <nc r="T1923"/>
  </rcc>
  <rcc rId="6974" sId="1">
    <oc r="T1925" t="inlineStr">
      <is>
        <t>ВО ниже 0,00</t>
      </is>
    </oc>
    <nc r="T1925"/>
  </rcc>
  <rcc rId="6975" sId="1">
    <oc r="T1926" t="inlineStr">
      <is>
        <t>ВО ниже 0,00</t>
      </is>
    </oc>
    <nc r="T1926"/>
  </rcc>
  <rcc rId="6976" sId="1">
    <oc r="T1927" t="inlineStr">
      <is>
        <t>ВО ниже 0,00</t>
      </is>
    </oc>
    <nc r="T1927"/>
  </rcc>
  <rcc rId="6977" sId="1">
    <oc r="T1928" t="inlineStr">
      <is>
        <t>ТС ниже 0,00, ХГВС ниже 0,00</t>
      </is>
    </oc>
    <nc r="T1928"/>
  </rcc>
  <rcc rId="6978" sId="1">
    <oc r="T1929" t="inlineStr">
      <is>
        <t>сети в полном объеме</t>
      </is>
    </oc>
    <nc r="T1929"/>
  </rcc>
  <rcc rId="6979" sId="1">
    <oc r="T1931" t="inlineStr">
      <is>
        <t>ТС ниже 0,00, ХГВС ниже 0,00</t>
      </is>
    </oc>
    <nc r="T1931"/>
  </rcc>
  <rcc rId="6980" sId="1">
    <oc r="T1932" t="inlineStr">
      <is>
        <t>ТС ниже 0,00, ХГВС ниже 0,00</t>
      </is>
    </oc>
    <nc r="T1932"/>
  </rcc>
  <rcc rId="6981" sId="1">
    <oc r="T1933" t="inlineStr">
      <is>
        <t>ХГВС ниже 0,00</t>
      </is>
    </oc>
    <nc r="T1933"/>
  </rcc>
  <rcc rId="6982" sId="1">
    <oc r="T1934" t="inlineStr">
      <is>
        <t>ВО ниже 0,00</t>
      </is>
    </oc>
    <nc r="T1934"/>
  </rcc>
  <rcc rId="6983" sId="1">
    <oc r="T1935" t="inlineStr">
      <is>
        <t>ВО ниже 0,00</t>
      </is>
    </oc>
    <nc r="T1935"/>
  </rcc>
  <rcc rId="6984" sId="1">
    <oc r="T1936" t="inlineStr">
      <is>
        <t>ПИР только на Утепление торцов. ПИР на подвал выполнен в 2020-21 году</t>
      </is>
    </oc>
    <nc r="T1936"/>
  </rcc>
  <rfmt sheetId="1" sqref="A1:XFD1048576">
    <dxf>
      <fill>
        <patternFill patternType="none">
          <bgColor auto="1"/>
        </patternFill>
      </fill>
    </dxf>
  </rfmt>
  <rfmt sheetId="1" sqref="A1:XFD1048576" start="0" length="2147483647">
    <dxf>
      <font>
        <color auto="1"/>
      </font>
    </dxf>
  </rfmt>
</revisions>
</file>

<file path=xl/revisions/revisionLog1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85" sId="2">
    <oc r="A83">
      <v>81</v>
    </oc>
    <nc r="A83">
      <v>1</v>
    </nc>
  </rcc>
  <rcc rId="6986" sId="2">
    <oc r="A84">
      <v>82</v>
    </oc>
    <nc r="A84">
      <v>2</v>
    </nc>
  </rcc>
  <rcc rId="6987" sId="2">
    <oc r="A8">
      <v>6</v>
    </oc>
    <nc r="A8">
      <v>3</v>
    </nc>
  </rcc>
  <rcc rId="6988" sId="2">
    <oc r="A9">
      <v>7</v>
    </oc>
    <nc r="A9">
      <v>4</v>
    </nc>
  </rcc>
  <rcc rId="6989" sId="2">
    <oc r="A71">
      <v>69</v>
    </oc>
    <nc r="A71">
      <v>5</v>
    </nc>
  </rcc>
  <rcc rId="6990" sId="2">
    <oc r="A72">
      <v>70</v>
    </oc>
    <nc r="A72">
      <v>6</v>
    </nc>
  </rcc>
  <rcc rId="6991" sId="2">
    <oc r="A73">
      <v>71</v>
    </oc>
    <nc r="A73">
      <v>7</v>
    </nc>
  </rcc>
  <rcc rId="6992" sId="2">
    <oc r="A74">
      <v>72</v>
    </oc>
    <nc r="A74">
      <v>8</v>
    </nc>
  </rcc>
  <rcc rId="6993" sId="2">
    <oc r="A75">
      <v>73</v>
    </oc>
    <nc r="A75">
      <v>9</v>
    </nc>
  </rcc>
  <rcc rId="6994" sId="2">
    <oc r="A76">
      <v>74</v>
    </oc>
    <nc r="A76">
      <v>10</v>
    </nc>
  </rcc>
  <rcc rId="6995" sId="2">
    <oc r="A99">
      <v>97</v>
    </oc>
    <nc r="A99">
      <v>11</v>
    </nc>
  </rcc>
  <rcc rId="6996" sId="2">
    <oc r="A98">
      <v>96</v>
    </oc>
    <nc r="A98">
      <v>12</v>
    </nc>
  </rcc>
  <rcc rId="6997" sId="2">
    <oc r="A46">
      <v>44</v>
    </oc>
    <nc r="A46">
      <v>13</v>
    </nc>
  </rcc>
  <rcc rId="6998" sId="2">
    <oc r="A48">
      <v>46</v>
    </oc>
    <nc r="A48">
      <v>14</v>
    </nc>
  </rcc>
  <rcc rId="6999" sId="2">
    <oc r="A49">
      <v>47</v>
    </oc>
    <nc r="A49">
      <v>15</v>
    </nc>
  </rcc>
  <rcc rId="7000" sId="2">
    <oc r="A47">
      <v>45</v>
    </oc>
    <nc r="A47">
      <v>16</v>
    </nc>
  </rcc>
  <rcc rId="7001" sId="2">
    <oc r="A50">
      <v>48</v>
    </oc>
    <nc r="A50">
      <v>17</v>
    </nc>
  </rcc>
  <rcc rId="7002" sId="2">
    <oc r="A51">
      <v>49</v>
    </oc>
    <nc r="A51">
      <v>18</v>
    </nc>
  </rcc>
  <rcc rId="7003" sId="2">
    <oc r="A52">
      <v>50</v>
    </oc>
    <nc r="A52">
      <v>19</v>
    </nc>
  </rcc>
  <rcc rId="7004" sId="2">
    <oc r="A82">
      <v>80</v>
    </oc>
    <nc r="A82">
      <v>20</v>
    </nc>
  </rcc>
  <rcc rId="7005" sId="2">
    <oc r="A92">
      <v>90</v>
    </oc>
    <nc r="A92">
      <v>21</v>
    </nc>
  </rcc>
  <rcc rId="7006" sId="2">
    <oc r="A93">
      <v>91</v>
    </oc>
    <nc r="A93">
      <v>22</v>
    </nc>
  </rcc>
  <rcc rId="7007" sId="2">
    <oc r="A113">
      <v>111</v>
    </oc>
    <nc r="A113">
      <v>23</v>
    </nc>
  </rcc>
  <rcc rId="7008" sId="2" odxf="1" dxf="1">
    <oc r="A189">
      <v>84</v>
    </oc>
    <nc r="A189">
      <v>24</v>
    </nc>
    <odxf>
      <alignment wrapText="1"/>
    </odxf>
    <ndxf>
      <alignment wrapText="0"/>
    </ndxf>
  </rcc>
  <rcc rId="7009" sId="2">
    <oc r="A120">
      <v>118</v>
    </oc>
    <nc r="A120">
      <v>25</v>
    </nc>
  </rcc>
  <rcc rId="7010" sId="2">
    <oc r="A119">
      <v>117</v>
    </oc>
    <nc r="A119">
      <v>26</v>
    </nc>
  </rcc>
  <rcc rId="7011" sId="2">
    <oc r="A68">
      <v>66</v>
    </oc>
    <nc r="A68">
      <v>27</v>
    </nc>
  </rcc>
  <rcc rId="7012" sId="2">
    <oc r="A6">
      <v>4</v>
    </oc>
    <nc r="A6">
      <v>28</v>
    </nc>
  </rcc>
  <rcc rId="7013" sId="2">
    <oc r="A67">
      <v>65</v>
    </oc>
    <nc r="A67">
      <v>29</v>
    </nc>
  </rcc>
  <rcc rId="7014" sId="2">
    <oc r="A116">
      <v>114</v>
    </oc>
    <nc r="A116">
      <v>30</v>
    </nc>
  </rcc>
  <rcc rId="7015" sId="2">
    <oc r="A114">
      <v>112</v>
    </oc>
    <nc r="A114">
      <v>31</v>
    </nc>
  </rcc>
  <rcc rId="7016" sId="2">
    <oc r="A115">
      <v>113</v>
    </oc>
    <nc r="A115">
      <v>32</v>
    </nc>
  </rcc>
  <rcc rId="7017" sId="2">
    <oc r="A61">
      <v>59</v>
    </oc>
    <nc r="A61">
      <v>33</v>
    </nc>
  </rcc>
  <rcc rId="7018" sId="2">
    <oc r="A105">
      <v>103</v>
    </oc>
    <nc r="A105">
      <v>34</v>
    </nc>
  </rcc>
  <rcc rId="7019" sId="2">
    <oc r="A5">
      <v>3</v>
    </oc>
    <nc r="A5">
      <v>35</v>
    </nc>
  </rcc>
  <rcc rId="7020" sId="2">
    <oc r="A3">
      <v>1</v>
    </oc>
    <nc r="A3">
      <v>36</v>
    </nc>
  </rcc>
  <rcc rId="7021" sId="2">
    <oc r="A4">
      <v>2</v>
    </oc>
    <nc r="A4">
      <v>37</v>
    </nc>
  </rcc>
  <rcc rId="7022" sId="2">
    <oc r="A117">
      <v>115</v>
    </oc>
    <nc r="A117">
      <v>38</v>
    </nc>
  </rcc>
  <rcc rId="7023" sId="2">
    <oc r="A101">
      <v>99</v>
    </oc>
    <nc r="A101">
      <v>39</v>
    </nc>
  </rcc>
  <rcc rId="7024" sId="2">
    <oc r="A94">
      <v>92</v>
    </oc>
    <nc r="A94">
      <v>40</v>
    </nc>
  </rcc>
  <rcc rId="7025" sId="2">
    <oc r="A102">
      <v>100</v>
    </oc>
    <nc r="A102">
      <v>41</v>
    </nc>
  </rcc>
  <rcc rId="7026" sId="2">
    <oc r="A103">
      <v>101</v>
    </oc>
    <nc r="A103">
      <v>42</v>
    </nc>
  </rcc>
  <rcc rId="7027" sId="2">
    <oc r="A104">
      <v>102</v>
    </oc>
    <nc r="A104">
      <v>43</v>
    </nc>
  </rcc>
  <rcc rId="7028" sId="2">
    <oc r="A100">
      <v>98</v>
    </oc>
    <nc r="A100">
      <v>44</v>
    </nc>
  </rcc>
  <rcc rId="7029" sId="2">
    <oc r="A85">
      <v>83</v>
    </oc>
    <nc r="A85">
      <v>45</v>
    </nc>
  </rcc>
  <rcc rId="7030" sId="2">
    <oc r="A19">
      <v>17</v>
    </oc>
    <nc r="A19">
      <v>46</v>
    </nc>
  </rcc>
  <rcc rId="7031" sId="2">
    <oc r="A20">
      <v>18</v>
    </oc>
    <nc r="A20">
      <v>47</v>
    </nc>
  </rcc>
  <rcc rId="7032" sId="2" odxf="1" dxf="1">
    <oc r="A190">
      <v>85</v>
    </oc>
    <nc r="A190">
      <v>48</v>
    </nc>
    <odxf>
      <alignment wrapText="1"/>
    </odxf>
    <ndxf>
      <alignment wrapText="0"/>
    </ndxf>
  </rcc>
  <rcc rId="7033" sId="2">
    <oc r="A21">
      <v>19</v>
    </oc>
    <nc r="A21">
      <v>49</v>
    </nc>
  </rcc>
  <rcc rId="7034" sId="2">
    <oc r="A22">
      <v>20</v>
    </oc>
    <nc r="A22">
      <v>50</v>
    </nc>
  </rcc>
  <rcc rId="7035" sId="2">
    <oc r="A43">
      <v>41</v>
    </oc>
    <nc r="A43">
      <v>51</v>
    </nc>
  </rcc>
  <rcc rId="7036" sId="2">
    <oc r="A44">
      <v>42</v>
    </oc>
    <nc r="A44">
      <v>52</v>
    </nc>
  </rcc>
  <rcc rId="7037" sId="2">
    <oc r="A70">
      <v>68</v>
    </oc>
    <nc r="A70">
      <v>53</v>
    </nc>
  </rcc>
  <rcc rId="7038" sId="2">
    <oc r="A63">
      <v>61</v>
    </oc>
    <nc r="A63">
      <v>54</v>
    </nc>
  </rcc>
  <rcc rId="7039" sId="2">
    <oc r="A64">
      <v>62</v>
    </oc>
    <nc r="A64">
      <v>55</v>
    </nc>
  </rcc>
  <rcc rId="7040" sId="2">
    <oc r="A10">
      <v>8</v>
    </oc>
    <nc r="A10">
      <v>56</v>
    </nc>
  </rcc>
  <rcc rId="7041" sId="2">
    <oc r="A11">
      <v>9</v>
    </oc>
    <nc r="A11">
      <v>57</v>
    </nc>
  </rcc>
  <rcc rId="7042" sId="2">
    <oc r="A12">
      <v>10</v>
    </oc>
    <nc r="A12">
      <v>58</v>
    </nc>
  </rcc>
  <rcc rId="7043" sId="2">
    <oc r="A13">
      <v>11</v>
    </oc>
    <nc r="A13">
      <v>59</v>
    </nc>
  </rcc>
  <rcc rId="7044" sId="2">
    <oc r="A14">
      <v>12</v>
    </oc>
    <nc r="A14">
      <v>60</v>
    </nc>
  </rcc>
  <rcc rId="7045" sId="2">
    <oc r="A15">
      <v>13</v>
    </oc>
    <nc r="A15">
      <v>61</v>
    </nc>
  </rcc>
  <rcc rId="7046" sId="2">
    <oc r="A16">
      <v>14</v>
    </oc>
    <nc r="A16">
      <v>62</v>
    </nc>
  </rcc>
  <rcc rId="7047" sId="2">
    <oc r="A17">
      <v>15</v>
    </oc>
    <nc r="A17">
      <v>63</v>
    </nc>
  </rcc>
  <rcc rId="7048" sId="2">
    <oc r="A27">
      <v>25</v>
    </oc>
    <nc r="A27">
      <v>64</v>
    </nc>
  </rcc>
  <rcc rId="7049" sId="2">
    <oc r="A28">
      <v>26</v>
    </oc>
    <nc r="A28">
      <v>65</v>
    </nc>
  </rcc>
  <rcc rId="7050" sId="2">
    <oc r="A25">
      <v>23</v>
    </oc>
    <nc r="A25">
      <v>66</v>
    </nc>
  </rcc>
  <rcc rId="7051" sId="2">
    <oc r="A121">
      <v>119</v>
    </oc>
    <nc r="A121">
      <v>67</v>
    </nc>
  </rcc>
  <rcc rId="7052" sId="2">
    <oc r="A122">
      <v>120</v>
    </oc>
    <nc r="A122">
      <v>68</v>
    </nc>
  </rcc>
  <rcc rId="7053" sId="2">
    <oc r="A29">
      <v>27</v>
    </oc>
    <nc r="A29">
      <v>69</v>
    </nc>
  </rcc>
  <rcc rId="7054" sId="2">
    <oc r="A96">
      <v>94</v>
    </oc>
    <nc r="A96">
      <v>70</v>
    </nc>
  </rcc>
  <rcc rId="7055" sId="2">
    <oc r="A30">
      <v>28</v>
    </oc>
    <nc r="A30">
      <v>71</v>
    </nc>
  </rcc>
  <rcc rId="7056" sId="2">
    <oc r="A31">
      <v>29</v>
    </oc>
    <nc r="A31">
      <v>72</v>
    </nc>
  </rcc>
  <rcc rId="7057" sId="2">
    <oc r="A32">
      <v>30</v>
    </oc>
    <nc r="A32">
      <v>73</v>
    </nc>
  </rcc>
  <rcc rId="7058" sId="2">
    <oc r="A124">
      <v>122</v>
    </oc>
    <nc r="A124">
      <v>74</v>
    </nc>
  </rcc>
  <rcc rId="7059" sId="2">
    <oc r="A125">
      <v>123</v>
    </oc>
    <nc r="A125">
      <v>75</v>
    </nc>
  </rcc>
  <rcc rId="7060" sId="2">
    <oc r="A33">
      <v>31</v>
    </oc>
    <nc r="A33">
      <v>76</v>
    </nc>
  </rcc>
  <rcc rId="7061" sId="2">
    <oc r="A34">
      <v>32</v>
    </oc>
    <nc r="A34">
      <v>77</v>
    </nc>
  </rcc>
  <rcc rId="7062" sId="2">
    <oc r="A41">
      <v>39</v>
    </oc>
    <nc r="A41">
      <v>78</v>
    </nc>
  </rcc>
  <rcc rId="7063" sId="2">
    <oc r="A42">
      <v>40</v>
    </oc>
    <nc r="A42">
      <v>79</v>
    </nc>
  </rcc>
  <rcc rId="7064" sId="2">
    <oc r="A89">
      <v>87</v>
    </oc>
    <nc r="A89">
      <v>80</v>
    </nc>
  </rcc>
  <rcc rId="7065" sId="2">
    <oc r="A7">
      <v>5</v>
    </oc>
    <nc r="A7">
      <v>81</v>
    </nc>
  </rcc>
  <rcc rId="7066" sId="2">
    <oc r="A35">
      <v>33</v>
    </oc>
    <nc r="A35">
      <v>82</v>
    </nc>
  </rcc>
  <rcc rId="7067" sId="2">
    <oc r="A36">
      <v>34</v>
    </oc>
    <nc r="A36">
      <v>83</v>
    </nc>
  </rcc>
  <rcc rId="7068" sId="2">
    <oc r="A45">
      <v>43</v>
    </oc>
    <nc r="A45">
      <v>84</v>
    </nc>
  </rcc>
  <rcc rId="7069" sId="2">
    <oc r="A126">
      <v>124</v>
    </oc>
    <nc r="A126">
      <v>85</v>
    </nc>
  </rcc>
  <rcc rId="7070" sId="2">
    <oc r="A77">
      <v>75</v>
    </oc>
    <nc r="A77">
      <v>86</v>
    </nc>
  </rcc>
  <rcc rId="7071" sId="2">
    <oc r="A78">
      <v>76</v>
    </oc>
    <nc r="A78">
      <v>87</v>
    </nc>
  </rcc>
  <rcc rId="7072" sId="2">
    <oc r="A123">
      <v>121</v>
    </oc>
    <nc r="A123">
      <v>88</v>
    </nc>
  </rcc>
  <rcc rId="7073" sId="2">
    <oc r="A106">
      <v>104</v>
    </oc>
    <nc r="A106">
      <v>89</v>
    </nc>
  </rcc>
  <rcc rId="7074" sId="2">
    <oc r="A107">
      <v>105</v>
    </oc>
    <nc r="A107">
      <v>90</v>
    </nc>
  </rcc>
  <rcc rId="7075" sId="2">
    <oc r="A109">
      <v>107</v>
    </oc>
    <nc r="A109">
      <v>91</v>
    </nc>
  </rcc>
  <rcc rId="7076" sId="2">
    <oc r="A108">
      <v>106</v>
    </oc>
    <nc r="A108">
      <v>92</v>
    </nc>
  </rcc>
  <rcc rId="7077" sId="2">
    <oc r="A37">
      <v>35</v>
    </oc>
    <nc r="A37">
      <v>93</v>
    </nc>
  </rcc>
  <rcc rId="7078" sId="2">
    <oc r="A38">
      <v>36</v>
    </oc>
    <nc r="A38">
      <v>94</v>
    </nc>
  </rcc>
  <rcc rId="7079" sId="2">
    <oc r="A79">
      <v>77</v>
    </oc>
    <nc r="A79">
      <v>95</v>
    </nc>
  </rcc>
  <rcc rId="7080" sId="2">
    <oc r="A127">
      <v>125</v>
    </oc>
    <nc r="A127">
      <v>96</v>
    </nc>
  </rcc>
  <rcc rId="7081" sId="2">
    <oc r="A26">
      <v>24</v>
    </oc>
    <nc r="A26">
      <v>97</v>
    </nc>
  </rcc>
  <rcc rId="7082" sId="2">
    <oc r="A110">
      <v>108</v>
    </oc>
    <nc r="A110">
      <v>98</v>
    </nc>
  </rcc>
  <rcc rId="7083" sId="2">
    <oc r="A80">
      <v>78</v>
    </oc>
    <nc r="A80">
      <v>99</v>
    </nc>
  </rcc>
  <rcc rId="7084" sId="2">
    <oc r="A90">
      <v>88</v>
    </oc>
    <nc r="A90">
      <v>100</v>
    </nc>
  </rcc>
  <rcc rId="7085" sId="2">
    <oc r="A86">
      <v>84</v>
    </oc>
    <nc r="A86">
      <v>101</v>
    </nc>
  </rcc>
  <rcc rId="7086" sId="2">
    <oc r="A87">
      <v>85</v>
    </oc>
    <nc r="A87">
      <v>102</v>
    </nc>
  </rcc>
  <rcc rId="7087" sId="2">
    <oc r="A111">
      <v>109</v>
    </oc>
    <nc r="A111">
      <v>103</v>
    </nc>
  </rcc>
  <rcc rId="7088" sId="2">
    <oc r="A81">
      <v>79</v>
    </oc>
    <nc r="A81">
      <v>104</v>
    </nc>
  </rcc>
  <rcc rId="7089" sId="2">
    <oc r="A88">
      <v>86</v>
    </oc>
    <nc r="A88">
      <v>105</v>
    </nc>
  </rcc>
  <rcc rId="7090" sId="2">
    <oc r="A112">
      <v>110</v>
    </oc>
    <nc r="A112">
      <v>106</v>
    </nc>
  </rcc>
  <rcc rId="7091" sId="2">
    <oc r="A95">
      <v>93</v>
    </oc>
    <nc r="A95">
      <v>107</v>
    </nc>
  </rcc>
  <rcc rId="7092" sId="2">
    <oc r="A39">
      <v>37</v>
    </oc>
    <nc r="A39">
      <v>108</v>
    </nc>
  </rcc>
  <rcc rId="7093" sId="2">
    <oc r="A40">
      <v>38</v>
    </oc>
    <nc r="A40">
      <v>109</v>
    </nc>
  </rcc>
  <rcc rId="7094" sId="2">
    <oc r="A97">
      <v>95</v>
    </oc>
    <nc r="A97">
      <v>110</v>
    </nc>
  </rcc>
  <rcc rId="7095" sId="2">
    <oc r="A66">
      <v>64</v>
    </oc>
    <nc r="A66">
      <v>111</v>
    </nc>
  </rcc>
  <rcc rId="7096" sId="2">
    <oc r="A69">
      <v>67</v>
    </oc>
    <nc r="A69">
      <v>112</v>
    </nc>
  </rcc>
  <rcc rId="7097" sId="2">
    <oc r="A65">
      <v>63</v>
    </oc>
    <nc r="A65">
      <v>113</v>
    </nc>
  </rcc>
  <rcc rId="7098" sId="2">
    <oc r="A53">
      <v>51</v>
    </oc>
    <nc r="A53">
      <v>114</v>
    </nc>
  </rcc>
  <rcc rId="7099" sId="2">
    <oc r="A54">
      <v>52</v>
    </oc>
    <nc r="A54">
      <v>115</v>
    </nc>
  </rcc>
  <rcc rId="7100" sId="2">
    <oc r="A55">
      <v>53</v>
    </oc>
    <nc r="A55">
      <v>116</v>
    </nc>
  </rcc>
  <rcc rId="7101" sId="2">
    <oc r="A56">
      <v>54</v>
    </oc>
    <nc r="A56">
      <v>117</v>
    </nc>
  </rcc>
  <rcc rId="7102" sId="2">
    <oc r="A57">
      <v>55</v>
    </oc>
    <nc r="A57">
      <v>118</v>
    </nc>
  </rcc>
  <rcc rId="7103" sId="2">
    <oc r="A58">
      <v>56</v>
    </oc>
    <nc r="A58">
      <v>119</v>
    </nc>
  </rcc>
  <rcc rId="7104" sId="2">
    <oc r="A59">
      <v>57</v>
    </oc>
    <nc r="A59">
      <v>120</v>
    </nc>
  </rcc>
  <rcc rId="7105" sId="2">
    <oc r="A60">
      <v>58</v>
    </oc>
    <nc r="A60">
      <v>121</v>
    </nc>
  </rcc>
  <rcc rId="7106" sId="2">
    <oc r="A62">
      <v>60</v>
    </oc>
    <nc r="A62">
      <v>122</v>
    </nc>
  </rcc>
  <rcc rId="7107" sId="2">
    <oc r="A23">
      <v>21</v>
    </oc>
    <nc r="A23">
      <v>123</v>
    </nc>
  </rcc>
  <rcc rId="7108" sId="2">
    <oc r="A24">
      <v>22</v>
    </oc>
    <nc r="A24">
      <v>124</v>
    </nc>
  </rcc>
  <rcc rId="7109" sId="2">
    <oc r="A91">
      <v>89</v>
    </oc>
    <nc r="A91">
      <v>125</v>
    </nc>
  </rcc>
  <rcc rId="7110" sId="2">
    <oc r="A118">
      <v>116</v>
    </oc>
    <nc r="A118">
      <v>126</v>
    </nc>
  </rcc>
  <rcc rId="7111" sId="2">
    <oc r="A18">
      <v>16</v>
    </oc>
    <nc r="A18">
      <v>127</v>
    </nc>
  </rcc>
  <rfmt sheetId="2" sqref="A83:G83 A84:G84 A8:G8 A9:G9 A71:G71 A72:G72 A73:G73 A74:G74 A75:G75 A76:G76 A99:G99 A98:G98 A46:G46 A48:G48 A49:G49 A47:G47 A50:G50 A51:G51 A52:G52 A82:G82 A92:G92 A93:G93 A113:G113 A189:G189 A120:G120 A119:G119 A68:G68 A6:G6 A67:G67 A116:G116 A114:G114 A115:G115 A61:G61 A105:G105 A5:G5 A3:G3 A4:G4 A117:G117 A101:G101 A94:G94 A102:G102 A103:G103 A104:G104 A100:G100 A85:G85 A19:G19 A20:G20 A190:G190 A21:G21 A22:G22 A43:G43 A44:G44 A70:G70 A63:G63 A64:G64 A10:G10 A11:G11 A12:G12 A13:G13 A14:G14 A15:G15 A16:G16 A17:G17 A27:G27 A28:G28 A25:G25 A121:G121 A122:G122 A29:G29 A96:G96 A30:G30 A31:G31 A32:G32 A124:G124 A125:G125 A33:G33 A34:G34 A41:G41 A42:G42 A89:G89 A7:G7 A35:G35 A36:G36 A45:G45 A126:G126 A77:G77 A78:G78 A123:G123 A106:G106 A107:G107 A109:G109 A108:G108 A37:G37 A38:G38 A79:G79 A127:G127 A26:G26 A110:G110 A80:G80 A90:G90 A86:G86 A87:G87 A111:G111 A81:G81 A88:G88 A112:G112 A95:G95 A39:G39 A40:G40 A97:G97 A66:G66 A69:G69 A65:G65 A53:G53 A54:G54 A55:G55 A56:G56 A57:G57 A58:G58 A59:G59 A60:G60 A62:G62 A23:G23 A24:G24 A91:G91 A118:G118 A18:G18">
    <dxf>
      <fill>
        <patternFill patternType="none">
          <bgColor auto="1"/>
        </patternFill>
      </fill>
    </dxf>
  </rfmt>
  <rfmt sheetId="2" sqref="A83:G83 A84:G84 A8:G8 A9:G9 A71:G71 A72:G72 A73:G73 A74:G74 A75:G75 A76:G76 A99:G99 A98:G98 A46:G46 A48:G48 A49:G49 A47:G47 A50:G50 A51:G51 A52:G52 A82:G82 A92:G92 A93:G93 A113:G113 A189:G189 A120:G120 A119:G119 A68:G68 A6:G6 A67:G67 A116:G116 A114:G114 A115:G115 A61:G61 A105:G105 A5:G5 A3:G3 A4:G4 A117:G117 A101:G101 A94:G94 A102:G102 A103:G103 A104:G104 A100:G100 A85:G85 A19:G19 A20:G20 A190:G190 A21:G21 A22:G22 A43:G43 A44:G44 A70:G70 A63:G63 A64:G64 A10:G10 A11:G11 A12:G12 A13:G13 A14:G14 A15:G15 A16:G16 A17:G17 A27:G27 A28:G28 A25:G25 A121:G121 A122:G122 A29:G29 A96:G96 A30:G30 A31:G31 A32:G32 A124:G124 A125:G125 A33:G33 A34:G34 A41:G41 A42:G42 A89:G89 A7:G7 A35:G35 A36:G36 A45:G45 A126:G126 A77:G77 A78:G78 A123:G123 A106:G106 A107:G107 A109:G109 A108:G108 A37:G37 A38:G38 A79:G79 A127:G127 A26:G26 A110:G110 A80:G80 A90:G90 A86:G86 A87:G87 A111:G111 A81:G81 A88:G88 A112:G112 A95:G95 A39:G39 A40:G40 A97:G97 A66:G66 A69:G69 A65:G65 A53:G53 A54:G54 A55:G55 A56:G56 A57:G57 A58:G58 A59:G59 A60:G60 A62:G62 A23:G23 A24:G24 A91:G91 A118:G118 A18:G18" start="0" length="2147483647">
    <dxf>
      <font>
        <color auto="1"/>
      </font>
    </dxf>
  </rfmt>
  <rfmt sheetId="2" sqref="A83:G83 A84:G84 A8:G8 A9:G9 A71:G71 A72:G72 A73:G73 A74:G74 A75:G75 A76:G76 A99:G99 A98:G98 A46:G46 A48:G48 A49:G49 A47:G47 A50:G50 A51:G51 A52:G52 A82:G82 A92:G92 A93:G93 A113:G113 A189:G189 A120:G120 A119:G119 A68:G68 A6:G6 A67:G67 A116:G116 A114:G114 A115:G115 A61:G61 A105:G105 A5:G5 A3:G3 A4:G4 A117:G117 A101:G101 A94:G94 A102:G102 A103:G103 A104:G104 A100:G100 A85:G85 A19:G19 A20:G20 A190:G190 A21:G21 A22:G22 A43:G43 A44:G44 A70:G70 A63:G63 A64:G64 A10:G10 A11:G11 A12:G12 A13:G13 A14:G14 A15:G15 A16:G16 A17:G17 A27:G27 A28:G28 A25:G25 A121:G121 A122:G122 A29:G29 A96:G96 A30:G30 A31:G31 A32:G32 A124:G124 A125:G125 A33:G33 A34:G34 A41:G41 A42:G42 A89:G89 A7:G7 A35:G35 A36:G36 A45:G45 A126:G126 A77:G77 A78:G78 A123:G123 A106:G106 A107:G107 A109:G109 A108:G108 A37:G37 A38:G38 A79:G79 A127:G127 A26:G26 A110:G110 A80:G80 A90:G90 A86:G86 A87:G87 A111:G111 A81:G81 A88:G88 A112:G112 A95:G95 A39:G39 A40:G40 A97:G97 A66:G66 A69:G69 A65:G65 A53:G53 A54:G54 A55:G55 A56:G56 A57:G57 A58:G58 A59:G59 A60:G60 A62:G62 A23:G23 A24:G24 A91:G91 A118:G118 A18:G18" start="0" length="2147483647">
    <dxf/>
  </rfmt>
  <rfmt sheetId="2" sqref="A83:G83 A84:G84 A8:G8 A9:G9 A71:G71 A72:G72 A73:G73 A74:G74 A75:G75 A76:G76 A99:G99 A98:G98 A46:G46 A48:G48 A49:G49 A47:G47 A50:G50 A51:G51 A52:G52 A82:G82 A92:G92 A93:G93 A113:G113 A189:G189 A120:G120 A119:G119 A68:G68 A6:G6 A67:G67 A116:G116 A114:G114 A115:G115 A61:G61 A105:G105 A5:G5 A3:G3 A4:G4 A117:G117 A101:G101 A94:G94 A102:G102 A103:G103 A104:G104 A100:G100 A85:G85 A19:G19 A20:G20 A190:G190 A21:G21 A22:G22 A43:G43 A44:G44 A70:G70 A63:G63 A64:G64 A10:G10 A11:G11 A12:G12 A13:G13 A14:G14 A15:G15 A16:G16 A17:G17 A27:G27 A28:G28 A25:G25 A121:G121 A122:G122 A29:G29 A96:G96 A30:G30 A31:G31 A32:G32 A124:G124 A125:G125 A33:G33 A34:G34 A41:G41 A42:G42 A89:G89 A7:G7 A35:G35 A36:G36 A45:G45 A126:G126 A77:G77 A78:G78 A123:G123 A106:G106 A107:G107 A109:G109 A108:G108 A37:G37 A38:G38 A79:G79 A127:G127 A26:G26 A110:G110 A80:G80 A90:G90 A86:G86 A87:G87 A111:G111 A81:G81 A88:G88 A112:G112 A95:G95 A39:G39 A40:G40 A97:G97 A66:G66 A69:G69 A65:G65 A53:G53 A54:G54 A55:G55 A56:G56 A57:G57 A58:G58 A59:G59 A60:G60 A62:G62 A23:G23 A24:G24 A91:G91 A118:G118 A18:G18">
    <dxf>
      <fill>
        <patternFill>
          <bgColor auto="1"/>
        </patternFill>
      </fill>
    </dxf>
  </rfmt>
  <rcc rId="7112" sId="2">
    <oc r="G105" t="inlineStr">
      <is>
        <t>По расторжению договора (авансом) СЗ еще нет. НТСМ договор 222/ПД/СП от 19.06.2022</t>
      </is>
    </oc>
    <nc r="G105" t="inlineStr">
      <is>
        <t xml:space="preserve">По расторжению договора 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E6AA08E-860D-4192-989D-9B7384864008}" action="delete"/>
  <rdn rId="0" localSheetId="1" customView="1" name="Z_4E6AA08E_860D_4192_989D_9B7384864008_.wvu.FilterData" hidden="1" oldHidden="1">
    <formula>'Итог 2023-2025'!$A$8:$S$1931</formula>
    <oldFormula>'Итог 2023-2025'!$A$8:$S$1931</oldFormula>
  </rdn>
  <rdn rId="0" localSheetId="2" customView="1" name="Z_4E6AA08E_860D_4192_989D_9B7384864008_.wvu.FilterData" hidden="1" oldHidden="1">
    <formula>Примечание!$A$2:$G$191</formula>
    <oldFormula>Примечание!$A$2:$G$191</oldFormula>
  </rdn>
  <rcv guid="{4E6AA08E-860D-4192-989D-9B738486400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46" sId="2">
    <oc r="G96" t="inlineStr">
      <is>
        <t>По невозможности с 2022 на 2023</t>
      </is>
    </oc>
    <nc r="G96" t="inlineStr">
      <is>
        <t>По расторжению</t>
      </is>
    </nc>
  </rcc>
  <rcc rId="4247" sId="2">
    <oc r="H96" t="inlineStr">
      <is>
        <t>КОМИССИЯ АВАНСОМ</t>
      </is>
    </oc>
    <nc r="H96" t="inlineStr">
      <is>
        <t>Ждем служебку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48" sId="1" ref="A313:XFD313" action="insertRow"/>
  <rcc rId="4249" sId="1" numFmtId="30">
    <nc r="A313">
      <v>161</v>
    </nc>
  </rcc>
  <rfmt sheetId="1" sqref="A313:XFD313">
    <dxf>
      <fill>
        <patternFill>
          <bgColor rgb="FFFFFF00"/>
        </patternFill>
      </fill>
    </dxf>
  </rfmt>
  <rcc rId="4250" sId="1">
    <nc r="B313" t="inlineStr">
      <is>
        <t>г. Нижневартовск, ул. Декабристов, д. 4</t>
      </is>
    </nc>
  </rcc>
  <rcc rId="4251" sId="1" odxf="1" dxf="1" numFmtId="4">
    <nc r="C313">
      <f>ROUNDUP(SUM(D313+E313+F313+G313+H313+I313+J313+K313+M313+O313+P313+Q313+R313+S313),2)</f>
    </nc>
    <ndxf>
      <fill>
        <patternFill>
          <bgColor rgb="FFFFC000"/>
        </patternFill>
      </fill>
    </ndxf>
  </rcc>
  <rfmt sheetId="1" sqref="C313">
    <dxf>
      <fill>
        <patternFill>
          <bgColor rgb="FFFFFF00"/>
        </patternFill>
      </fill>
    </dxf>
  </rfmt>
  <rcc rId="4252" sId="1" odxf="1" dxf="1" numFmtId="4">
    <nc r="D313">
      <f>ROUNDUP(SUM(F313+G313+H313+I313+J313+K313+M313+O313+P313+Q313+R313+S313)*0.0214,2)</f>
    </nc>
    <ndxf>
      <fill>
        <patternFill>
          <bgColor rgb="FFFFC000"/>
        </patternFill>
      </fill>
    </ndxf>
  </rcc>
  <rfmt sheetId="1" sqref="D313">
    <dxf>
      <fill>
        <patternFill>
          <bgColor rgb="FFFFFF00"/>
        </patternFill>
      </fill>
    </dxf>
  </rfmt>
  <rcc rId="4253" sId="1">
    <nc r="T313" t="inlineStr">
      <is>
        <t>ХВС и ВО выше 0,00 с 2022 года</t>
      </is>
    </nc>
  </rcc>
  <rcc rId="4254" sId="1" numFmtId="4">
    <nc r="I313">
      <f>553238.69/2</f>
    </nc>
  </rcc>
  <rcc rId="4255" sId="1" numFmtId="4">
    <nc r="J313">
      <f>661650.41/2</f>
    </nc>
  </rcc>
  <rcc rId="4256" sId="1" numFmtId="4">
    <oc r="I313">
      <f>553238.69/2</f>
    </oc>
    <nc r="I313">
      <v>276619.34999999998</v>
    </nc>
  </rcc>
  <rcc rId="4257" sId="1" numFmtId="4">
    <oc r="J313">
      <f>661650.41/2</f>
    </oc>
    <nc r="J313">
      <v>330825.21000000002</v>
    </nc>
  </rcc>
  <rcc rId="4258" sId="2">
    <nc r="E121" t="inlineStr">
      <is>
        <t>г. Нижневартовск, ул. Декабристов, д. 4</t>
      </is>
    </nc>
  </rcc>
  <rcc rId="4259" sId="2">
    <nc r="F121">
      <v>620443.88</v>
    </nc>
  </rcc>
  <rcc rId="4260" sId="2">
    <nc r="B121" t="inlineStr">
      <is>
        <t>+</t>
      </is>
    </nc>
  </rcc>
  <rcc rId="4261" sId="2">
    <nc r="C121">
      <v>2023</v>
    </nc>
  </rcc>
  <rcc rId="4262" sId="2">
    <nc r="D121" t="inlineStr">
      <is>
        <t>Нижневартовск</t>
      </is>
    </nc>
  </rcc>
  <rcc rId="4263" sId="2">
    <nc r="A121">
      <v>119</v>
    </nc>
  </rcc>
  <rcc rId="4264" sId="2">
    <nc r="G121" t="inlineStr">
      <is>
        <t>По невозможности с 2022 г (Приказ № 195 от 29.11.2022)</t>
      </is>
    </nc>
  </rcc>
  <rcc rId="4265" sId="2">
    <oc r="G119" t="inlineStr">
      <is>
        <t>По невозможности с 2022 г (Приказ № 126 от 26.09.2022 и Приказ № 189 от 28.112022)</t>
      </is>
    </oc>
    <nc r="G119" t="inlineStr">
      <is>
        <t>По невозможности с 2022 г (Приказ № 126 от 26.09.2022 и Приказ № 189 от 28.11.2022)</t>
      </is>
    </nc>
  </rcc>
  <rcv guid="{4E6AA08E-860D-4192-989D-9B7384864008}" action="delete"/>
  <rdn rId="0" localSheetId="1" customView="1" name="Z_4E6AA08E_860D_4192_989D_9B7384864008_.wvu.FilterData" hidden="1" oldHidden="1">
    <formula>'Итог 2023-2025'!$A$8:$S$1932</formula>
    <oldFormula>'Итог 2023-2025'!$A$8:$S$1932</oldFormula>
  </rdn>
  <rdn rId="0" localSheetId="2" customView="1" name="Z_4E6AA08E_860D_4192_989D_9B7384864008_.wvu.FilterData" hidden="1" oldHidden="1">
    <formula>Примечание!$A$2:$G$191</formula>
    <oldFormula>Примечание!$A$2:$G$191</oldFormula>
  </rdn>
  <rcv guid="{4E6AA08E-860D-4192-989D-9B7384864008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68" sId="1" ref="A1719:XFD1719" action="insertRow"/>
  <rcc rId="4269" sId="1">
    <nc r="B1719" t="inlineStr">
      <is>
        <t>г. Сургут, проезд Первопроходцев, д. 11/1</t>
      </is>
    </nc>
  </rcc>
  <rcc rId="4270" sId="1">
    <nc r="C1719">
      <f>ROUNDUP(SUM(D1719+E1719+F1719+G1719+H1719+I1719+J1719+K1719+M1719+O1719+P1719+Q1719+R1719+S1719),2)</f>
    </nc>
  </rcc>
  <rcc rId="4271" sId="1">
    <nc r="D1719">
      <f>ROUNDUP(SUM(F1719+G1719+H1719+I1719+J1719+K1719+M1719+O1719+P1719+Q1719+R1719+S1719)*0.0214,2)</f>
    </nc>
  </rcc>
  <rfmt sheetId="1" sqref="A1719:XFD1719">
    <dxf>
      <fill>
        <patternFill>
          <bgColor rgb="FFFFFF00"/>
        </patternFill>
      </fill>
    </dxf>
  </rfmt>
  <rcc rId="4272" sId="1" numFmtId="4">
    <nc r="G1719">
      <v>2700000</v>
    </nc>
  </rcc>
  <rcc rId="4273" sId="1" numFmtId="4">
    <nc r="H1719">
      <v>1700000</v>
    </nc>
  </rcc>
  <rcc rId="4274" sId="1" numFmtId="4">
    <nc r="I1719">
      <v>600000</v>
    </nc>
  </rcc>
  <rcc rId="4275" sId="1" numFmtId="4">
    <nc r="J1719">
      <v>1000000</v>
    </nc>
  </rcc>
  <rcc rId="4276" sId="1">
    <nc r="N1719" t="inlineStr">
      <is>
        <t>плоская</t>
      </is>
    </nc>
  </rcc>
  <rcc rId="4277" sId="1" numFmtId="4">
    <nc r="O1719">
      <v>7008238.7699999996</v>
    </nc>
  </rcc>
  <rcc rId="4278" sId="1" numFmtId="4">
    <nc r="P1719">
      <v>2172407.8199999998</v>
    </nc>
  </rcc>
  <rcc rId="4279" sId="1" numFmtId="4">
    <nc r="R1719">
      <v>10723740.6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E6AA08E-860D-4192-989D-9B7384864008}" action="delete"/>
  <rdn rId="0" localSheetId="1" customView="1" name="Z_4E6AA08E_860D_4192_989D_9B7384864008_.wvu.FilterData" hidden="1" oldHidden="1">
    <formula>'Итог 2023-2025'!$A$8:$S$1933</formula>
    <oldFormula>'Итог 2023-2025'!$A$8:$S$1933</oldFormula>
  </rdn>
  <rdn rId="0" localSheetId="2" customView="1" name="Z_4E6AA08E_860D_4192_989D_9B7384864008_.wvu.FilterData" hidden="1" oldHidden="1">
    <formula>Примечание!$A$2:$G$191</formula>
    <oldFormula>Примечание!$A$2:$G$191</oldFormula>
  </rdn>
  <rcv guid="{4E6AA08E-860D-4192-989D-9B7384864008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13" sId="1">
    <oc r="D1386">
      <f>ROUNDUP(SUM(F1386+G1386+H1386+I1386+J1386+K1386+M1386+O1386+P1386+Q1386+R1386+S1386)*0.0214,2)</f>
    </oc>
    <nc r="D1386">
      <f>ROUNDUP(SUM(F1386+G1386+H1386+I1386+J1386+K1386+M1386+O1386+P1386+Q1386+R1386+S1386)*0.0214,2)</f>
    </nc>
  </rcc>
  <rcc rId="7114" sId="1" numFmtId="4">
    <oc r="J1382">
      <v>650330.57000000007</v>
    </oc>
    <nc r="J1382">
      <v>650330.56999999995</v>
    </nc>
  </rcc>
  <rcc rId="7115" sId="1">
    <oc r="D1898">
      <f>ROUNDUP(SUM(F1898+G1898+H1898+I1898+J1898+K1898+M1898+O1898+P1898+Q1898+R1898+S1898)*0.0214,2)</f>
    </oc>
    <nc r="D1898">
      <f>ROUNDUP(SUM(F1898+G1898+H1898+I1898+J1898+K1898+M1898+O1898+P1898+Q1898+R1898+S1898)*0.0214,2)</f>
    </nc>
  </rcc>
  <rcc rId="7116" sId="1">
    <oc r="D1148">
      <f>ROUNDUP(SUM(F1148+G1148+H1148+I1148+J1148+K1148+M1148+O1148+P1148+Q1148+R1148+S1148)*0.0214,2)</f>
    </oc>
    <nc r="D1148">
      <f>ROUNDUP(SUM(F1148+G1148+H1148+I1148+J1148+K1148+M1148+O1148+P1148+Q1148+R1148+S1148)*0.0214,2)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E4962B9A_7549_42AF_A232_54909263CD89_.wvu.PrintArea" hidden="1" oldHidden="1">
    <formula>'Итог 2023-2025'!$A$4:$S$1907</formula>
  </rdn>
  <rdn rId="0" localSheetId="1" customView="1" name="Z_E4962B9A_7549_42AF_A232_54909263CD89_.wvu.Rows" hidden="1" oldHidden="1">
    <formula>'Итог 2023-2025'!$12:$560,'Итог 2023-2025'!$594:$1039,'Итог 2023-2025'!$1042:$1262,'Итог 2023-2025'!$1271:$1399,'Итог 2023-2025'!$1402:$1669,'Итог 2023-2025'!$1690:$1937</formula>
  </rdn>
  <rdn rId="0" localSheetId="1" customView="1" name="Z_E4962B9A_7549_42AF_A232_54909263CD89_.wvu.FilterData" hidden="1" oldHidden="1">
    <formula>'Итог 2023-2025'!$A$8:$T$1937</formula>
  </rdn>
  <rdn rId="0" localSheetId="2" customView="1" name="Z_E4962B9A_7549_42AF_A232_54909263CD89_.wvu.FilterData" hidden="1" oldHidden="1">
    <formula>Примечание!$A$2:$G$190</formula>
  </rdn>
  <rcv guid="{E4962B9A-7549-42AF-A232-54909263CD89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4962B9A-7549-42AF-A232-54909263CD89}" action="delete"/>
  <rdn rId="0" localSheetId="1" customView="1" name="Z_E4962B9A_7549_42AF_A232_54909263CD89_.wvu.PrintArea" hidden="1" oldHidden="1">
    <formula>'Итог 2023-2025'!$A$4:$S$1907</formula>
    <oldFormula>'Итог 2023-2025'!$A$4:$S$1907</oldFormula>
  </rdn>
  <rdn rId="0" localSheetId="1" customView="1" name="Z_E4962B9A_7549_42AF_A232_54909263CD89_.wvu.Rows" hidden="1" oldHidden="1">
    <formula>'Итог 2023-2025'!$12:$560,'Итог 2023-2025'!$594:$1039,'Итог 2023-2025'!$1042:$1262,'Итог 2023-2025'!$1271:$1399,'Итог 2023-2025'!$1402:$1669,'Итог 2023-2025'!$1690:$1937</formula>
    <oldFormula>'Итог 2023-2025'!$12:$560,'Итог 2023-2025'!$594:$1039,'Итог 2023-2025'!$1042:$1262,'Итог 2023-2025'!$1271:$1399,'Итог 2023-2025'!$1402:$1669,'Итог 2023-2025'!$1690:$1937</oldFormula>
  </rdn>
  <rdn rId="0" localSheetId="1" customView="1" name="Z_E4962B9A_7549_42AF_A232_54909263CD89_.wvu.FilterData" hidden="1" oldHidden="1">
    <formula>'Итог 2023-2025'!$A$8:$T$1937</formula>
    <oldFormula>'Итог 2023-2025'!$A$8:$T$1937</oldFormula>
  </rdn>
  <rdn rId="0" localSheetId="2" customView="1" name="Z_E4962B9A_7549_42AF_A232_54909263CD89_.wvu.FilterData" hidden="1" oldHidden="1">
    <formula>Примечание!$A$2:$G$190</formula>
    <oldFormula>Примечание!$A$2:$G$190</oldFormula>
  </rdn>
  <rcv guid="{E4962B9A-7549-42AF-A232-54909263CD8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microsoft.com/office/2006/relationships/wsSortMap" Target="wsSortMap1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B1951"/>
  <sheetViews>
    <sheetView tabSelected="1" zoomScale="56" zoomScaleNormal="56" workbookViewId="0">
      <pane xSplit="2" ySplit="560" topLeftCell="C1263" activePane="bottomRight" state="frozen"/>
      <selection pane="topRight" activeCell="C1" sqref="C1"/>
      <selection pane="bottomLeft" activeCell="A561" sqref="A561"/>
      <selection pane="bottomRight" activeCell="G1268" sqref="G1268"/>
    </sheetView>
  </sheetViews>
  <sheetFormatPr defaultColWidth="8.85546875" defaultRowHeight="15" x14ac:dyDescent="0.25"/>
  <cols>
    <col min="1" max="1" width="10.42578125" style="19" customWidth="1"/>
    <col min="2" max="2" width="46.7109375" style="19" bestFit="1" customWidth="1"/>
    <col min="3" max="3" width="18" style="19" customWidth="1"/>
    <col min="4" max="4" width="17.28515625" style="19" customWidth="1"/>
    <col min="5" max="5" width="15.28515625" style="19" customWidth="1"/>
    <col min="6" max="6" width="16.85546875" style="19" customWidth="1"/>
    <col min="7" max="7" width="17.28515625" style="19" customWidth="1"/>
    <col min="8" max="8" width="17" style="19" customWidth="1"/>
    <col min="9" max="9" width="17.28515625" style="19" customWidth="1"/>
    <col min="10" max="10" width="18.140625" style="19" customWidth="1"/>
    <col min="11" max="11" width="14.7109375" style="19" customWidth="1"/>
    <col min="12" max="12" width="8" style="77" customWidth="1"/>
    <col min="13" max="13" width="16.85546875" style="19" customWidth="1"/>
    <col min="14" max="14" width="10.5703125" style="19" customWidth="1"/>
    <col min="15" max="15" width="20.42578125" style="19" customWidth="1"/>
    <col min="16" max="16" width="18.140625" style="19" customWidth="1"/>
    <col min="17" max="17" width="18.28515625" style="19" customWidth="1"/>
    <col min="18" max="18" width="16.42578125" style="19" customWidth="1"/>
    <col min="19" max="19" width="15" style="19" customWidth="1"/>
    <col min="20" max="20" width="32.140625" style="19" customWidth="1"/>
    <col min="21" max="16384" width="8.85546875" style="19"/>
  </cols>
  <sheetData>
    <row r="3" spans="1:19" ht="15.75" x14ac:dyDescent="0.2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x14ac:dyDescent="0.25">
      <c r="A4" s="89" t="s">
        <v>1</v>
      </c>
      <c r="B4" s="89" t="s">
        <v>2</v>
      </c>
      <c r="C4" s="89" t="s">
        <v>1732</v>
      </c>
      <c r="D4" s="89" t="s">
        <v>1733</v>
      </c>
      <c r="E4" s="89" t="s">
        <v>1734</v>
      </c>
      <c r="F4" s="89" t="s">
        <v>3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 t="s">
        <v>1735</v>
      </c>
      <c r="M5" s="89"/>
      <c r="N5" s="89" t="s">
        <v>4</v>
      </c>
      <c r="O5" s="89"/>
      <c r="P5" s="92" t="s">
        <v>5</v>
      </c>
      <c r="Q5" s="92" t="s">
        <v>6</v>
      </c>
      <c r="R5" s="92" t="s">
        <v>1736</v>
      </c>
      <c r="S5" s="92" t="s">
        <v>7</v>
      </c>
    </row>
    <row r="6" spans="1:19" ht="25.5" x14ac:dyDescent="0.25">
      <c r="A6" s="89"/>
      <c r="B6" s="89"/>
      <c r="C6" s="89"/>
      <c r="D6" s="89"/>
      <c r="E6" s="89"/>
      <c r="F6" s="37" t="s">
        <v>8</v>
      </c>
      <c r="G6" s="37" t="s">
        <v>9</v>
      </c>
      <c r="H6" s="37" t="s">
        <v>10</v>
      </c>
      <c r="I6" s="37" t="s">
        <v>11</v>
      </c>
      <c r="J6" s="37" t="s">
        <v>12</v>
      </c>
      <c r="K6" s="37" t="s">
        <v>13</v>
      </c>
      <c r="L6" s="89"/>
      <c r="M6" s="89"/>
      <c r="N6" s="89"/>
      <c r="O6" s="89"/>
      <c r="P6" s="89"/>
      <c r="Q6" s="89"/>
      <c r="R6" s="89"/>
      <c r="S6" s="89"/>
    </row>
    <row r="7" spans="1:19" x14ac:dyDescent="0.25">
      <c r="A7" s="89"/>
      <c r="B7" s="89"/>
      <c r="C7" s="37" t="s">
        <v>14</v>
      </c>
      <c r="D7" s="37" t="s">
        <v>14</v>
      </c>
      <c r="E7" s="37" t="s">
        <v>14</v>
      </c>
      <c r="F7" s="37" t="s">
        <v>14</v>
      </c>
      <c r="G7" s="37" t="s">
        <v>14</v>
      </c>
      <c r="H7" s="37" t="s">
        <v>14</v>
      </c>
      <c r="I7" s="37" t="s">
        <v>14</v>
      </c>
      <c r="J7" s="37" t="s">
        <v>14</v>
      </c>
      <c r="K7" s="37" t="s">
        <v>14</v>
      </c>
      <c r="L7" s="1" t="s">
        <v>15</v>
      </c>
      <c r="M7" s="37" t="s">
        <v>14</v>
      </c>
      <c r="N7" s="37" t="s">
        <v>16</v>
      </c>
      <c r="O7" s="37" t="s">
        <v>14</v>
      </c>
      <c r="P7" s="37" t="s">
        <v>14</v>
      </c>
      <c r="Q7" s="37" t="s">
        <v>14</v>
      </c>
      <c r="R7" s="37" t="s">
        <v>14</v>
      </c>
      <c r="S7" s="37" t="s">
        <v>14</v>
      </c>
    </row>
    <row r="8" spans="1:19" x14ac:dyDescent="0.25">
      <c r="A8" s="37" t="s">
        <v>17</v>
      </c>
      <c r="B8" s="37" t="s">
        <v>18</v>
      </c>
      <c r="C8" s="37" t="s">
        <v>19</v>
      </c>
      <c r="D8" s="37" t="s">
        <v>20</v>
      </c>
      <c r="E8" s="37" t="s">
        <v>21</v>
      </c>
      <c r="F8" s="37" t="s">
        <v>22</v>
      </c>
      <c r="G8" s="37" t="s">
        <v>23</v>
      </c>
      <c r="H8" s="37" t="s">
        <v>24</v>
      </c>
      <c r="I8" s="37" t="s">
        <v>25</v>
      </c>
      <c r="J8" s="37" t="s">
        <v>26</v>
      </c>
      <c r="K8" s="37" t="s">
        <v>27</v>
      </c>
      <c r="L8" s="1" t="s">
        <v>28</v>
      </c>
      <c r="M8" s="37" t="s">
        <v>29</v>
      </c>
      <c r="N8" s="37" t="s">
        <v>30</v>
      </c>
      <c r="O8" s="37" t="s">
        <v>31</v>
      </c>
      <c r="P8" s="37" t="s">
        <v>48</v>
      </c>
      <c r="Q8" s="37" t="s">
        <v>32</v>
      </c>
      <c r="R8" s="37" t="s">
        <v>50</v>
      </c>
      <c r="S8" s="37" t="s">
        <v>33</v>
      </c>
    </row>
    <row r="9" spans="1:19" ht="39" customHeight="1" x14ac:dyDescent="0.25">
      <c r="A9" s="39">
        <f>A11+A1041+A1401</f>
        <v>1800</v>
      </c>
      <c r="B9" s="39" t="s">
        <v>1934</v>
      </c>
      <c r="C9" s="2">
        <f t="shared" ref="C9:M9" si="0">ROUNDUP(C11+C1041+C1401,2)</f>
        <v>19678541332.23</v>
      </c>
      <c r="D9" s="2">
        <f t="shared" si="0"/>
        <v>396866932.59999996</v>
      </c>
      <c r="E9" s="2">
        <f t="shared" si="0"/>
        <v>666718660.23000002</v>
      </c>
      <c r="F9" s="2">
        <f t="shared" si="0"/>
        <v>1355565137.6199999</v>
      </c>
      <c r="G9" s="2">
        <f t="shared" si="0"/>
        <v>2728723763.6200004</v>
      </c>
      <c r="H9" s="2">
        <f t="shared" si="0"/>
        <v>1518413639.9000001</v>
      </c>
      <c r="I9" s="2">
        <f t="shared" si="0"/>
        <v>616652657.74000001</v>
      </c>
      <c r="J9" s="2">
        <f t="shared" si="0"/>
        <v>869768181.91999996</v>
      </c>
      <c r="K9" s="2">
        <f t="shared" si="0"/>
        <v>52329895.079999998</v>
      </c>
      <c r="L9" s="15">
        <f t="shared" si="0"/>
        <v>220</v>
      </c>
      <c r="M9" s="2">
        <f t="shared" si="0"/>
        <v>1022530594.9</v>
      </c>
      <c r="N9" s="2" t="s">
        <v>1675</v>
      </c>
      <c r="O9" s="2">
        <f>ROUNDUP(O11+O1041+O1401,2)</f>
        <v>4271535779.2800002</v>
      </c>
      <c r="P9" s="2">
        <f>ROUNDUP(P11+P1041+P1401,2)</f>
        <v>1038589592.4299999</v>
      </c>
      <c r="Q9" s="2">
        <f>ROUNDUP(Q11+Q1041+Q1401,2)</f>
        <v>3638715973.1000004</v>
      </c>
      <c r="R9" s="2">
        <f>ROUNDUP(R11+R1041+R1401,2)</f>
        <v>1493309329.55</v>
      </c>
      <c r="S9" s="2">
        <f>ROUNDUP(S11+S1041+S1401,2)</f>
        <v>8636479.4900000002</v>
      </c>
    </row>
    <row r="10" spans="1:19" ht="13.5" customHeight="1" x14ac:dyDescent="0.25">
      <c r="A10" s="91" t="s">
        <v>36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9" x14ac:dyDescent="0.25">
      <c r="A11" s="39" t="str">
        <f>A1038</f>
        <v>986</v>
      </c>
      <c r="B11" s="38" t="s">
        <v>1859</v>
      </c>
      <c r="C11" s="2">
        <f>ROUNDUP(C28+C32+C85+C101+C133+C152+C266+C299+C409+C425+C473+C487+C510+C537+C560+C593+C817+C922+C945+C1001+C1039,2)</f>
        <v>3979717446.4200001</v>
      </c>
      <c r="D11" s="2">
        <f t="shared" ref="D11:M11" si="1">D28+D32+D85+D101+D133+D152+D266+D299+D409+D425+D473+D487+D510+D537+D560+D593+D817+D922+D945+D1001+D1039</f>
        <v>70165897.417181998</v>
      </c>
      <c r="E11" s="2">
        <f t="shared" si="1"/>
        <v>640028480.85383391</v>
      </c>
      <c r="F11" s="2">
        <f t="shared" si="1"/>
        <v>141682084.838</v>
      </c>
      <c r="G11" s="2">
        <f t="shared" si="1"/>
        <v>418496793.77049994</v>
      </c>
      <c r="H11" s="2">
        <f t="shared" si="1"/>
        <v>122194882.65000001</v>
      </c>
      <c r="I11" s="2">
        <f t="shared" si="1"/>
        <v>49611926.329999991</v>
      </c>
      <c r="J11" s="2">
        <f t="shared" si="1"/>
        <v>122319632.8</v>
      </c>
      <c r="K11" s="2">
        <f t="shared" si="1"/>
        <v>24644501.060000002</v>
      </c>
      <c r="L11" s="3">
        <f t="shared" si="1"/>
        <v>196</v>
      </c>
      <c r="M11" s="2">
        <f t="shared" si="1"/>
        <v>907065120.58000004</v>
      </c>
      <c r="N11" s="2" t="s">
        <v>1675</v>
      </c>
      <c r="O11" s="2">
        <f>O28+O32+O85+O101+O133+O152+O266+O299+O409+O425+O473+O487+O510+O537+O560+O593+O817+O922+O945+O1001+O1039</f>
        <v>573426280.99799991</v>
      </c>
      <c r="P11" s="2">
        <f>P28+P32+P85+P101+P133+P152+P266+P299+P409+P425+P473+P487+P510+P537+P560+P593+P817+P922+P945+P1001+P1039</f>
        <v>128650381.95999999</v>
      </c>
      <c r="Q11" s="2">
        <f>Q28+Q32+Q85+Q101+Q133+Q152+Q266+Q299+Q409+Q425+Q473+Q487+Q510+Q537+Q560+Q593+Q817+Q922+Q945+Q1001+Q1039</f>
        <v>617485882.528</v>
      </c>
      <c r="R11" s="2">
        <f>R28+R32+R85+R101+R133+R152+R266+R299+R409+R425+R473+R487+R510+R537+R560+R593+R817+R922+R945+R1001+R1039</f>
        <v>162757572.12</v>
      </c>
      <c r="S11" s="2">
        <f>S28+S32+S85+S101+S133+S152+S266+S299+S409+S425+S473+S487+S510+S537+S560+S593+S817+S922+S945+S1001+S1039</f>
        <v>1003293.72</v>
      </c>
    </row>
    <row r="12" spans="1:19" hidden="1" x14ac:dyDescent="0.25">
      <c r="A12" s="91" t="s">
        <v>1737</v>
      </c>
      <c r="B12" s="91"/>
      <c r="C12" s="91"/>
      <c r="D12" s="2"/>
      <c r="E12" s="2"/>
      <c r="F12" s="2"/>
      <c r="G12" s="2"/>
      <c r="H12" s="2"/>
      <c r="I12" s="2"/>
      <c r="J12" s="2"/>
      <c r="K12" s="2"/>
      <c r="L12" s="15"/>
      <c r="M12" s="2"/>
      <c r="N12" s="3"/>
      <c r="O12" s="2"/>
      <c r="P12" s="2"/>
      <c r="Q12" s="2"/>
      <c r="R12" s="2"/>
      <c r="S12" s="2"/>
    </row>
    <row r="13" spans="1:19" hidden="1" x14ac:dyDescent="0.25">
      <c r="A13" s="37" t="s">
        <v>17</v>
      </c>
      <c r="B13" s="6" t="s">
        <v>37</v>
      </c>
      <c r="C13" s="4">
        <f t="shared" ref="C13:C27" si="2">ROUNDUP(SUM(D13+E13+F13+G13+H13+I13+J13+K13+M13+O13+P13+Q13+R13+S13),2)</f>
        <v>181517.69</v>
      </c>
      <c r="D13" s="4"/>
      <c r="E13" s="4">
        <v>181517.69</v>
      </c>
      <c r="F13" s="4"/>
      <c r="G13" s="4"/>
      <c r="H13" s="4"/>
      <c r="I13" s="4"/>
      <c r="J13" s="4"/>
      <c r="K13" s="4"/>
      <c r="L13" s="1"/>
      <c r="M13" s="4"/>
      <c r="N13" s="5"/>
      <c r="O13" s="4"/>
      <c r="P13" s="4"/>
      <c r="Q13" s="4"/>
      <c r="R13" s="4"/>
      <c r="S13" s="4"/>
    </row>
    <row r="14" spans="1:19" hidden="1" x14ac:dyDescent="0.25">
      <c r="A14" s="37" t="s">
        <v>18</v>
      </c>
      <c r="B14" s="6" t="s">
        <v>38</v>
      </c>
      <c r="C14" s="4">
        <f t="shared" si="2"/>
        <v>174041.84</v>
      </c>
      <c r="D14" s="4"/>
      <c r="E14" s="4">
        <v>174041.84</v>
      </c>
      <c r="F14" s="4"/>
      <c r="G14" s="4"/>
      <c r="H14" s="4"/>
      <c r="I14" s="4"/>
      <c r="J14" s="4"/>
      <c r="K14" s="4"/>
      <c r="L14" s="1"/>
      <c r="M14" s="4"/>
      <c r="N14" s="5"/>
      <c r="O14" s="4"/>
      <c r="P14" s="4"/>
      <c r="Q14" s="4"/>
      <c r="R14" s="4"/>
      <c r="S14" s="4"/>
    </row>
    <row r="15" spans="1:19" hidden="1" x14ac:dyDescent="0.25">
      <c r="A15" s="37" t="s">
        <v>19</v>
      </c>
      <c r="B15" s="6" t="s">
        <v>39</v>
      </c>
      <c r="C15" s="4">
        <f t="shared" si="2"/>
        <v>311201.81</v>
      </c>
      <c r="D15" s="4"/>
      <c r="E15" s="4">
        <v>311201.81</v>
      </c>
      <c r="F15" s="4"/>
      <c r="G15" s="4"/>
      <c r="H15" s="4"/>
      <c r="I15" s="4"/>
      <c r="J15" s="4"/>
      <c r="K15" s="4"/>
      <c r="L15" s="1"/>
      <c r="M15" s="4"/>
      <c r="N15" s="5"/>
      <c r="O15" s="4"/>
      <c r="P15" s="4"/>
      <c r="Q15" s="4"/>
      <c r="R15" s="4"/>
      <c r="S15" s="4"/>
    </row>
    <row r="16" spans="1:19" hidden="1" x14ac:dyDescent="0.25">
      <c r="A16" s="37" t="s">
        <v>20</v>
      </c>
      <c r="B16" s="6" t="s">
        <v>40</v>
      </c>
      <c r="C16" s="4">
        <f t="shared" si="2"/>
        <v>283914.53999999998</v>
      </c>
      <c r="D16" s="4"/>
      <c r="E16" s="4">
        <v>283914.53999999998</v>
      </c>
      <c r="F16" s="4"/>
      <c r="G16" s="4"/>
      <c r="H16" s="4"/>
      <c r="I16" s="4"/>
      <c r="J16" s="4"/>
      <c r="K16" s="4"/>
      <c r="L16" s="1"/>
      <c r="M16" s="4"/>
      <c r="N16" s="5"/>
      <c r="O16" s="4"/>
      <c r="P16" s="4"/>
      <c r="Q16" s="4"/>
      <c r="R16" s="4"/>
      <c r="S16" s="4"/>
    </row>
    <row r="17" spans="1:19" hidden="1" x14ac:dyDescent="0.25">
      <c r="A17" s="37" t="s">
        <v>21</v>
      </c>
      <c r="B17" s="6" t="s">
        <v>41</v>
      </c>
      <c r="C17" s="4">
        <f t="shared" si="2"/>
        <v>168989.51</v>
      </c>
      <c r="D17" s="4"/>
      <c r="E17" s="4">
        <v>168989.51</v>
      </c>
      <c r="F17" s="4"/>
      <c r="G17" s="4"/>
      <c r="H17" s="4"/>
      <c r="I17" s="4"/>
      <c r="J17" s="4"/>
      <c r="K17" s="4"/>
      <c r="L17" s="1"/>
      <c r="M17" s="4"/>
      <c r="N17" s="5"/>
      <c r="O17" s="4"/>
      <c r="P17" s="4"/>
      <c r="Q17" s="4"/>
      <c r="R17" s="4"/>
      <c r="S17" s="4"/>
    </row>
    <row r="18" spans="1:19" hidden="1" x14ac:dyDescent="0.25">
      <c r="A18" s="37" t="s">
        <v>22</v>
      </c>
      <c r="B18" s="6" t="s">
        <v>42</v>
      </c>
      <c r="C18" s="4">
        <f t="shared" si="2"/>
        <v>169085.66</v>
      </c>
      <c r="D18" s="4"/>
      <c r="E18" s="4">
        <v>169085.66</v>
      </c>
      <c r="F18" s="4"/>
      <c r="G18" s="4"/>
      <c r="H18" s="4"/>
      <c r="I18" s="4"/>
      <c r="J18" s="4"/>
      <c r="K18" s="4"/>
      <c r="L18" s="1"/>
      <c r="M18" s="4"/>
      <c r="N18" s="5"/>
      <c r="O18" s="4"/>
      <c r="P18" s="4"/>
      <c r="Q18" s="4"/>
      <c r="R18" s="4"/>
      <c r="S18" s="4"/>
    </row>
    <row r="19" spans="1:19" hidden="1" x14ac:dyDescent="0.25">
      <c r="A19" s="37" t="s">
        <v>23</v>
      </c>
      <c r="B19" s="6" t="s">
        <v>43</v>
      </c>
      <c r="C19" s="4">
        <f t="shared" si="2"/>
        <v>458346.66</v>
      </c>
      <c r="D19" s="4"/>
      <c r="E19" s="4">
        <v>458346.66</v>
      </c>
      <c r="F19" s="4"/>
      <c r="G19" s="4"/>
      <c r="H19" s="4"/>
      <c r="I19" s="4"/>
      <c r="J19" s="4"/>
      <c r="K19" s="4"/>
      <c r="L19" s="1"/>
      <c r="M19" s="4"/>
      <c r="N19" s="5"/>
      <c r="O19" s="4"/>
      <c r="P19" s="4"/>
      <c r="Q19" s="4"/>
      <c r="R19" s="4"/>
      <c r="S19" s="4"/>
    </row>
    <row r="20" spans="1:19" hidden="1" x14ac:dyDescent="0.25">
      <c r="A20" s="37" t="s">
        <v>24</v>
      </c>
      <c r="B20" s="6" t="s">
        <v>44</v>
      </c>
      <c r="C20" s="4">
        <f t="shared" si="2"/>
        <v>298335.42</v>
      </c>
      <c r="D20" s="4"/>
      <c r="E20" s="4">
        <v>298335.42</v>
      </c>
      <c r="F20" s="4"/>
      <c r="G20" s="4"/>
      <c r="H20" s="4"/>
      <c r="I20" s="4"/>
      <c r="J20" s="4"/>
      <c r="K20" s="4"/>
      <c r="L20" s="1"/>
      <c r="M20" s="4"/>
      <c r="N20" s="5"/>
      <c r="O20" s="4"/>
      <c r="P20" s="4"/>
      <c r="Q20" s="4"/>
      <c r="R20" s="4"/>
      <c r="S20" s="4"/>
    </row>
    <row r="21" spans="1:19" hidden="1" x14ac:dyDescent="0.25">
      <c r="A21" s="37" t="s">
        <v>25</v>
      </c>
      <c r="B21" s="6" t="s">
        <v>45</v>
      </c>
      <c r="C21" s="4">
        <f t="shared" si="2"/>
        <v>204925.86</v>
      </c>
      <c r="D21" s="4"/>
      <c r="E21" s="4">
        <v>204925.86</v>
      </c>
      <c r="F21" s="4"/>
      <c r="G21" s="4"/>
      <c r="H21" s="4"/>
      <c r="I21" s="4"/>
      <c r="J21" s="4"/>
      <c r="K21" s="4"/>
      <c r="L21" s="1"/>
      <c r="M21" s="4"/>
      <c r="N21" s="5"/>
      <c r="O21" s="4"/>
      <c r="P21" s="4"/>
      <c r="Q21" s="4"/>
      <c r="R21" s="4"/>
      <c r="S21" s="4"/>
    </row>
    <row r="22" spans="1:19" hidden="1" x14ac:dyDescent="0.25">
      <c r="A22" s="37" t="s">
        <v>26</v>
      </c>
      <c r="B22" s="6" t="s">
        <v>46</v>
      </c>
      <c r="C22" s="4">
        <f t="shared" si="2"/>
        <v>453229.9</v>
      </c>
      <c r="D22" s="4"/>
      <c r="E22" s="4">
        <v>453229.9</v>
      </c>
      <c r="F22" s="4"/>
      <c r="G22" s="4"/>
      <c r="H22" s="4"/>
      <c r="I22" s="4"/>
      <c r="J22" s="4"/>
      <c r="K22" s="4"/>
      <c r="L22" s="1"/>
      <c r="M22" s="4"/>
      <c r="N22" s="5"/>
      <c r="O22" s="4"/>
      <c r="P22" s="4"/>
      <c r="Q22" s="4"/>
      <c r="R22" s="4"/>
      <c r="S22" s="4"/>
    </row>
    <row r="23" spans="1:19" hidden="1" x14ac:dyDescent="0.25">
      <c r="A23" s="37" t="s">
        <v>27</v>
      </c>
      <c r="B23" s="6" t="s">
        <v>47</v>
      </c>
      <c r="C23" s="4">
        <f t="shared" si="2"/>
        <v>187479.88</v>
      </c>
      <c r="D23" s="4"/>
      <c r="E23" s="4">
        <v>187479.88</v>
      </c>
      <c r="F23" s="4"/>
      <c r="G23" s="4"/>
      <c r="H23" s="4"/>
      <c r="I23" s="4"/>
      <c r="J23" s="4"/>
      <c r="K23" s="4"/>
      <c r="L23" s="1"/>
      <c r="M23" s="4"/>
      <c r="N23" s="5"/>
      <c r="O23" s="4"/>
      <c r="P23" s="4"/>
      <c r="Q23" s="4"/>
      <c r="R23" s="4"/>
      <c r="S23" s="4"/>
    </row>
    <row r="24" spans="1:19" hidden="1" x14ac:dyDescent="0.25">
      <c r="A24" s="37" t="s">
        <v>28</v>
      </c>
      <c r="B24" s="6" t="s">
        <v>49</v>
      </c>
      <c r="C24" s="4">
        <f t="shared" si="2"/>
        <v>63531.199999999997</v>
      </c>
      <c r="D24" s="4"/>
      <c r="E24" s="4">
        <v>63531.199999999997</v>
      </c>
      <c r="F24" s="4"/>
      <c r="G24" s="4"/>
      <c r="H24" s="4"/>
      <c r="I24" s="4"/>
      <c r="J24" s="4"/>
      <c r="K24" s="4"/>
      <c r="L24" s="1"/>
      <c r="M24" s="4"/>
      <c r="N24" s="5"/>
      <c r="O24" s="4"/>
      <c r="P24" s="4"/>
      <c r="Q24" s="4"/>
      <c r="R24" s="4"/>
      <c r="S24" s="4"/>
    </row>
    <row r="25" spans="1:19" hidden="1" x14ac:dyDescent="0.25">
      <c r="A25" s="37" t="s">
        <v>29</v>
      </c>
      <c r="B25" s="6" t="s">
        <v>51</v>
      </c>
      <c r="C25" s="4">
        <f t="shared" si="2"/>
        <v>236786.82</v>
      </c>
      <c r="D25" s="4"/>
      <c r="E25" s="4">
        <v>236786.82</v>
      </c>
      <c r="F25" s="4"/>
      <c r="G25" s="4"/>
      <c r="H25" s="4"/>
      <c r="I25" s="4"/>
      <c r="J25" s="4"/>
      <c r="K25" s="4"/>
      <c r="L25" s="1"/>
      <c r="M25" s="4"/>
      <c r="N25" s="5"/>
      <c r="O25" s="4"/>
      <c r="P25" s="4"/>
      <c r="Q25" s="4"/>
      <c r="R25" s="4"/>
      <c r="S25" s="4"/>
    </row>
    <row r="26" spans="1:19" hidden="1" x14ac:dyDescent="0.25">
      <c r="A26" s="37" t="s">
        <v>30</v>
      </c>
      <c r="B26" s="6" t="s">
        <v>53</v>
      </c>
      <c r="C26" s="4">
        <f t="shared" si="2"/>
        <v>209717.98</v>
      </c>
      <c r="D26" s="4"/>
      <c r="E26" s="4">
        <v>209717.98</v>
      </c>
      <c r="F26" s="4"/>
      <c r="G26" s="4"/>
      <c r="H26" s="4"/>
      <c r="I26" s="4"/>
      <c r="J26" s="4"/>
      <c r="K26" s="4"/>
      <c r="L26" s="1"/>
      <c r="M26" s="4"/>
      <c r="N26" s="5"/>
      <c r="O26" s="4"/>
      <c r="P26" s="4"/>
      <c r="Q26" s="4"/>
      <c r="R26" s="4"/>
      <c r="S26" s="4"/>
    </row>
    <row r="27" spans="1:19" hidden="1" x14ac:dyDescent="0.25">
      <c r="A27" s="37" t="s">
        <v>31</v>
      </c>
      <c r="B27" s="6" t="s">
        <v>54</v>
      </c>
      <c r="C27" s="4">
        <f t="shared" si="2"/>
        <v>169036.93</v>
      </c>
      <c r="D27" s="4"/>
      <c r="E27" s="4">
        <v>169036.93</v>
      </c>
      <c r="F27" s="4"/>
      <c r="G27" s="4"/>
      <c r="H27" s="4"/>
      <c r="I27" s="4"/>
      <c r="J27" s="4"/>
      <c r="K27" s="4"/>
      <c r="L27" s="1"/>
      <c r="M27" s="4"/>
      <c r="N27" s="5"/>
      <c r="O27" s="4"/>
      <c r="P27" s="4"/>
      <c r="Q27" s="4"/>
      <c r="R27" s="4"/>
      <c r="S27" s="4"/>
    </row>
    <row r="28" spans="1:19" hidden="1" x14ac:dyDescent="0.25">
      <c r="A28" s="90" t="s">
        <v>1864</v>
      </c>
      <c r="B28" s="90"/>
      <c r="C28" s="2">
        <f t="shared" ref="C28:M28" si="3">SUM(C13:C27)</f>
        <v>3570141.6999999997</v>
      </c>
      <c r="D28" s="2">
        <f t="shared" si="3"/>
        <v>0</v>
      </c>
      <c r="E28" s="2">
        <f t="shared" si="3"/>
        <v>3570141.6999999997</v>
      </c>
      <c r="F28" s="2">
        <f t="shared" si="3"/>
        <v>0</v>
      </c>
      <c r="G28" s="2">
        <f t="shared" si="3"/>
        <v>0</v>
      </c>
      <c r="H28" s="2">
        <f t="shared" si="3"/>
        <v>0</v>
      </c>
      <c r="I28" s="2">
        <f t="shared" si="3"/>
        <v>0</v>
      </c>
      <c r="J28" s="2">
        <f t="shared" si="3"/>
        <v>0</v>
      </c>
      <c r="K28" s="2">
        <f t="shared" si="3"/>
        <v>0</v>
      </c>
      <c r="L28" s="15">
        <f t="shared" si="3"/>
        <v>0</v>
      </c>
      <c r="M28" s="2">
        <f t="shared" si="3"/>
        <v>0</v>
      </c>
      <c r="N28" s="2" t="s">
        <v>1675</v>
      </c>
      <c r="O28" s="2">
        <f>SUM(O13:O27)</f>
        <v>0</v>
      </c>
      <c r="P28" s="2">
        <f>SUM(P13:P27)</f>
        <v>0</v>
      </c>
      <c r="Q28" s="2">
        <f>SUM(Q13:Q27)</f>
        <v>0</v>
      </c>
      <c r="R28" s="2">
        <f>SUM(R13:R27)</f>
        <v>0</v>
      </c>
      <c r="S28" s="2">
        <f>SUM(S13:S27)</f>
        <v>0</v>
      </c>
    </row>
    <row r="29" spans="1:19" hidden="1" x14ac:dyDescent="0.25">
      <c r="A29" s="91" t="s">
        <v>2049</v>
      </c>
      <c r="B29" s="91"/>
      <c r="C29" s="91"/>
      <c r="D29" s="2"/>
      <c r="E29" s="2"/>
      <c r="F29" s="2"/>
      <c r="G29" s="2"/>
      <c r="H29" s="2"/>
      <c r="I29" s="2"/>
      <c r="J29" s="2"/>
      <c r="K29" s="2"/>
      <c r="L29" s="15"/>
      <c r="M29" s="2"/>
      <c r="N29" s="3"/>
      <c r="O29" s="2"/>
      <c r="P29" s="2"/>
      <c r="Q29" s="2"/>
      <c r="R29" s="2"/>
      <c r="S29" s="2"/>
    </row>
    <row r="30" spans="1:19" hidden="1" x14ac:dyDescent="0.25">
      <c r="A30" s="37" t="s">
        <v>48</v>
      </c>
      <c r="B30" s="6" t="s">
        <v>2045</v>
      </c>
      <c r="C30" s="4">
        <f>ROUND(SUM(D30+E30+F30+G30+H30+I30+J30+K30+M30+O30+P30+Q30+R30+S30),2)</f>
        <v>4848021.91</v>
      </c>
      <c r="D30" s="4">
        <v>152557.1</v>
      </c>
      <c r="E30" s="4"/>
      <c r="F30" s="4"/>
      <c r="G30" s="4"/>
      <c r="H30" s="4"/>
      <c r="I30" s="4"/>
      <c r="J30" s="4"/>
      <c r="K30" s="4"/>
      <c r="L30" s="1"/>
      <c r="M30" s="4"/>
      <c r="N30" s="5"/>
      <c r="O30" s="4"/>
      <c r="P30" s="4"/>
      <c r="Q30" s="4">
        <v>4695464.8099999996</v>
      </c>
      <c r="R30" s="4"/>
      <c r="S30" s="4"/>
    </row>
    <row r="31" spans="1:19" hidden="1" x14ac:dyDescent="0.25">
      <c r="A31" s="37" t="s">
        <v>32</v>
      </c>
      <c r="B31" s="6" t="s">
        <v>2046</v>
      </c>
      <c r="C31" s="4">
        <f>ROUND(SUM(D31+E31+F31+G31+H31+I31+J31+K31+M31+O31+P31+Q31+R31+S31),2)</f>
        <v>5785390.1200000001</v>
      </c>
      <c r="D31" s="4">
        <v>142204.54</v>
      </c>
      <c r="E31" s="4"/>
      <c r="F31" s="4"/>
      <c r="G31" s="4"/>
      <c r="H31" s="4"/>
      <c r="I31" s="4"/>
      <c r="J31" s="4"/>
      <c r="K31" s="4"/>
      <c r="L31" s="1"/>
      <c r="M31" s="4"/>
      <c r="N31" s="5"/>
      <c r="O31" s="4"/>
      <c r="P31" s="4"/>
      <c r="Q31" s="4">
        <v>4639891.8600000003</v>
      </c>
      <c r="R31" s="4"/>
      <c r="S31" s="4">
        <v>1003293.72</v>
      </c>
    </row>
    <row r="32" spans="1:19" ht="29.25" hidden="1" customHeight="1" x14ac:dyDescent="0.25">
      <c r="A32" s="90" t="s">
        <v>2050</v>
      </c>
      <c r="B32" s="90"/>
      <c r="C32" s="2">
        <f>SUM(C30:C31)</f>
        <v>10633412.030000001</v>
      </c>
      <c r="D32" s="2">
        <f>SUM(D30:D31)</f>
        <v>294761.64</v>
      </c>
      <c r="E32" s="2">
        <f t="shared" ref="E32:S32" si="4">SUM(E30:E31)</f>
        <v>0</v>
      </c>
      <c r="F32" s="2">
        <f t="shared" si="4"/>
        <v>0</v>
      </c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15">
        <f t="shared" ref="L32" si="5">SUM(L17:L31)</f>
        <v>0</v>
      </c>
      <c r="M32" s="2">
        <f t="shared" si="4"/>
        <v>0</v>
      </c>
      <c r="N32" s="2" t="s">
        <v>1675</v>
      </c>
      <c r="O32" s="2">
        <f t="shared" si="4"/>
        <v>0</v>
      </c>
      <c r="P32" s="2">
        <f t="shared" si="4"/>
        <v>0</v>
      </c>
      <c r="Q32" s="2">
        <f t="shared" si="4"/>
        <v>9335356.6699999999</v>
      </c>
      <c r="R32" s="2">
        <f t="shared" si="4"/>
        <v>0</v>
      </c>
      <c r="S32" s="2">
        <f t="shared" si="4"/>
        <v>1003293.72</v>
      </c>
    </row>
    <row r="33" spans="1:19" hidden="1" x14ac:dyDescent="0.25">
      <c r="A33" s="91" t="s">
        <v>1865</v>
      </c>
      <c r="B33" s="91"/>
      <c r="C33" s="91"/>
      <c r="D33" s="2"/>
      <c r="E33" s="2"/>
      <c r="F33" s="2"/>
      <c r="G33" s="2"/>
      <c r="H33" s="2"/>
      <c r="I33" s="2"/>
      <c r="J33" s="2"/>
      <c r="K33" s="2"/>
      <c r="L33" s="15"/>
      <c r="M33" s="2"/>
      <c r="N33" s="3"/>
      <c r="O33" s="2"/>
      <c r="P33" s="2"/>
      <c r="Q33" s="2"/>
      <c r="R33" s="2"/>
      <c r="S33" s="2"/>
    </row>
    <row r="34" spans="1:19" hidden="1" x14ac:dyDescent="0.25">
      <c r="A34" s="37" t="s">
        <v>50</v>
      </c>
      <c r="B34" s="6" t="s">
        <v>58</v>
      </c>
      <c r="C34" s="4">
        <f t="shared" ref="C34:C64" si="6">ROUNDUP(SUM(D34+E34+F34+G34+H34+I34+J34+K34+M34+O34+P34+Q34+R34+S34),2)</f>
        <v>287226.71999999997</v>
      </c>
      <c r="D34" s="4"/>
      <c r="E34" s="4">
        <v>287226.71999999997</v>
      </c>
      <c r="F34" s="4"/>
      <c r="G34" s="4"/>
      <c r="H34" s="4"/>
      <c r="I34" s="4"/>
      <c r="J34" s="4"/>
      <c r="K34" s="4"/>
      <c r="L34" s="1"/>
      <c r="M34" s="4"/>
      <c r="N34" s="5"/>
      <c r="O34" s="4"/>
      <c r="P34" s="4"/>
      <c r="Q34" s="4"/>
      <c r="R34" s="4"/>
      <c r="S34" s="4"/>
    </row>
    <row r="35" spans="1:19" hidden="1" x14ac:dyDescent="0.25">
      <c r="A35" s="37" t="s">
        <v>33</v>
      </c>
      <c r="B35" s="6" t="s">
        <v>60</v>
      </c>
      <c r="C35" s="4">
        <f t="shared" si="6"/>
        <v>443367.66</v>
      </c>
      <c r="D35" s="4"/>
      <c r="E35" s="4">
        <v>443367.66</v>
      </c>
      <c r="F35" s="4"/>
      <c r="G35" s="4"/>
      <c r="H35" s="4"/>
      <c r="I35" s="4"/>
      <c r="J35" s="4"/>
      <c r="K35" s="4"/>
      <c r="L35" s="1"/>
      <c r="M35" s="4"/>
      <c r="N35" s="5"/>
      <c r="O35" s="4"/>
      <c r="P35" s="4"/>
      <c r="Q35" s="4"/>
      <c r="R35" s="4"/>
      <c r="S35" s="4"/>
    </row>
    <row r="36" spans="1:19" hidden="1" x14ac:dyDescent="0.25">
      <c r="A36" s="37" t="s">
        <v>52</v>
      </c>
      <c r="B36" s="6" t="s">
        <v>56</v>
      </c>
      <c r="C36" s="4">
        <f t="shared" si="6"/>
        <v>108501.34</v>
      </c>
      <c r="D36" s="4"/>
      <c r="E36" s="4">
        <v>108501.34</v>
      </c>
      <c r="F36" s="4"/>
      <c r="G36" s="4"/>
      <c r="H36" s="4"/>
      <c r="I36" s="4"/>
      <c r="J36" s="4"/>
      <c r="K36" s="4"/>
      <c r="L36" s="1"/>
      <c r="M36" s="4"/>
      <c r="N36" s="5"/>
      <c r="O36" s="4"/>
      <c r="P36" s="4"/>
      <c r="Q36" s="4"/>
      <c r="R36" s="4"/>
      <c r="S36" s="4"/>
    </row>
    <row r="37" spans="1:19" hidden="1" x14ac:dyDescent="0.25">
      <c r="A37" s="37" t="s">
        <v>34</v>
      </c>
      <c r="B37" s="6" t="s">
        <v>62</v>
      </c>
      <c r="C37" s="4">
        <f t="shared" si="6"/>
        <v>139416.07</v>
      </c>
      <c r="D37" s="4"/>
      <c r="E37" s="4">
        <v>139416.07</v>
      </c>
      <c r="F37" s="4"/>
      <c r="G37" s="4"/>
      <c r="H37" s="4"/>
      <c r="I37" s="4"/>
      <c r="J37" s="4"/>
      <c r="K37" s="4"/>
      <c r="L37" s="1"/>
      <c r="M37" s="4"/>
      <c r="N37" s="5"/>
      <c r="O37" s="4"/>
      <c r="P37" s="4"/>
      <c r="Q37" s="4"/>
      <c r="R37" s="4"/>
      <c r="S37" s="4"/>
    </row>
    <row r="38" spans="1:19" hidden="1" x14ac:dyDescent="0.25">
      <c r="A38" s="37" t="s">
        <v>1676</v>
      </c>
      <c r="B38" s="6" t="s">
        <v>70</v>
      </c>
      <c r="C38" s="4">
        <f t="shared" si="6"/>
        <v>80850.87</v>
      </c>
      <c r="D38" s="4"/>
      <c r="E38" s="4">
        <v>80850.87</v>
      </c>
      <c r="F38" s="4"/>
      <c r="G38" s="4"/>
      <c r="H38" s="4"/>
      <c r="I38" s="4"/>
      <c r="J38" s="4"/>
      <c r="K38" s="4"/>
      <c r="L38" s="1"/>
      <c r="M38" s="4"/>
      <c r="N38" s="5"/>
      <c r="O38" s="4"/>
      <c r="P38" s="4"/>
      <c r="Q38" s="4"/>
      <c r="R38" s="4"/>
      <c r="S38" s="4"/>
    </row>
    <row r="39" spans="1:19" hidden="1" x14ac:dyDescent="0.25">
      <c r="A39" s="37" t="s">
        <v>35</v>
      </c>
      <c r="B39" s="6" t="s">
        <v>64</v>
      </c>
      <c r="C39" s="4">
        <f t="shared" si="6"/>
        <v>202206.79</v>
      </c>
      <c r="D39" s="4"/>
      <c r="E39" s="4">
        <v>202206.79</v>
      </c>
      <c r="F39" s="4"/>
      <c r="G39" s="4"/>
      <c r="H39" s="4"/>
      <c r="I39" s="4"/>
      <c r="J39" s="4"/>
      <c r="K39" s="4"/>
      <c r="L39" s="1"/>
      <c r="M39" s="4"/>
      <c r="N39" s="5"/>
      <c r="O39" s="4"/>
      <c r="P39" s="4"/>
      <c r="Q39" s="4"/>
      <c r="R39" s="4"/>
      <c r="S39" s="4"/>
    </row>
    <row r="40" spans="1:19" hidden="1" x14ac:dyDescent="0.25">
      <c r="A40" s="37" t="s">
        <v>1677</v>
      </c>
      <c r="B40" s="6" t="s">
        <v>66</v>
      </c>
      <c r="C40" s="4">
        <f t="shared" si="6"/>
        <v>138688.16</v>
      </c>
      <c r="D40" s="4"/>
      <c r="E40" s="4">
        <v>138688.16</v>
      </c>
      <c r="F40" s="4"/>
      <c r="G40" s="4"/>
      <c r="H40" s="4"/>
      <c r="I40" s="4"/>
      <c r="J40" s="4"/>
      <c r="K40" s="4"/>
      <c r="L40" s="1"/>
      <c r="M40" s="4"/>
      <c r="N40" s="5"/>
      <c r="O40" s="4"/>
      <c r="P40" s="4"/>
      <c r="Q40" s="4"/>
      <c r="R40" s="4"/>
      <c r="S40" s="4"/>
    </row>
    <row r="41" spans="1:19" hidden="1" x14ac:dyDescent="0.25">
      <c r="A41" s="37" t="s">
        <v>1678</v>
      </c>
      <c r="B41" s="6" t="s">
        <v>68</v>
      </c>
      <c r="C41" s="4">
        <f t="shared" si="6"/>
        <v>162959.21</v>
      </c>
      <c r="D41" s="4"/>
      <c r="E41" s="4">
        <v>162959.21</v>
      </c>
      <c r="F41" s="4"/>
      <c r="G41" s="4"/>
      <c r="H41" s="4"/>
      <c r="I41" s="4"/>
      <c r="J41" s="4"/>
      <c r="K41" s="4"/>
      <c r="L41" s="1"/>
      <c r="M41" s="4"/>
      <c r="N41" s="5"/>
      <c r="O41" s="4"/>
      <c r="P41" s="4"/>
      <c r="Q41" s="4"/>
      <c r="R41" s="4"/>
      <c r="S41" s="4"/>
    </row>
    <row r="42" spans="1:19" hidden="1" x14ac:dyDescent="0.25">
      <c r="A42" s="37" t="s">
        <v>1679</v>
      </c>
      <c r="B42" s="6" t="s">
        <v>72</v>
      </c>
      <c r="C42" s="4">
        <f t="shared" si="6"/>
        <v>368001.38</v>
      </c>
      <c r="D42" s="4"/>
      <c r="E42" s="4">
        <v>368001.38</v>
      </c>
      <c r="F42" s="4"/>
      <c r="G42" s="4"/>
      <c r="H42" s="4"/>
      <c r="I42" s="4"/>
      <c r="J42" s="4"/>
      <c r="K42" s="4"/>
      <c r="L42" s="1"/>
      <c r="M42" s="4"/>
      <c r="N42" s="5"/>
      <c r="O42" s="4"/>
      <c r="P42" s="4"/>
      <c r="Q42" s="4"/>
      <c r="R42" s="4"/>
      <c r="S42" s="4"/>
    </row>
    <row r="43" spans="1:19" hidden="1" x14ac:dyDescent="0.25">
      <c r="A43" s="37" t="s">
        <v>1680</v>
      </c>
      <c r="B43" s="6" t="s">
        <v>74</v>
      </c>
      <c r="C43" s="4">
        <f t="shared" si="6"/>
        <v>10932658.050000001</v>
      </c>
      <c r="D43" s="4">
        <f>ROUNDUP(SUM(F43+G43+H43+I43+J43+K43+M43+O43+P43+Q43+R43+S43)*0.0214,2)</f>
        <v>220424.80000000002</v>
      </c>
      <c r="E43" s="4">
        <v>412008.97</v>
      </c>
      <c r="F43" s="4">
        <v>2180900.08</v>
      </c>
      <c r="G43" s="4"/>
      <c r="H43" s="4"/>
      <c r="I43" s="4"/>
      <c r="J43" s="4"/>
      <c r="K43" s="4"/>
      <c r="L43" s="1">
        <v>2</v>
      </c>
      <c r="M43" s="4">
        <v>8119324.2000000002</v>
      </c>
      <c r="N43" s="5"/>
      <c r="O43" s="4"/>
      <c r="P43" s="4"/>
      <c r="Q43" s="4"/>
      <c r="R43" s="4"/>
      <c r="S43" s="4"/>
    </row>
    <row r="44" spans="1:19" hidden="1" x14ac:dyDescent="0.25">
      <c r="A44" s="37" t="s">
        <v>1681</v>
      </c>
      <c r="B44" s="6" t="s">
        <v>86</v>
      </c>
      <c r="C44" s="4">
        <f t="shared" si="6"/>
        <v>381000.22</v>
      </c>
      <c r="D44" s="4"/>
      <c r="E44" s="4">
        <v>381000.22</v>
      </c>
      <c r="F44" s="4"/>
      <c r="G44" s="4"/>
      <c r="H44" s="4"/>
      <c r="I44" s="4"/>
      <c r="J44" s="4"/>
      <c r="K44" s="4"/>
      <c r="L44" s="1"/>
      <c r="M44" s="4"/>
      <c r="N44" s="5"/>
      <c r="O44" s="4"/>
      <c r="P44" s="4"/>
      <c r="Q44" s="4"/>
      <c r="R44" s="4"/>
      <c r="S44" s="4"/>
    </row>
    <row r="45" spans="1:19" hidden="1" x14ac:dyDescent="0.25">
      <c r="A45" s="37" t="s">
        <v>1682</v>
      </c>
      <c r="B45" s="6" t="s">
        <v>88</v>
      </c>
      <c r="C45" s="4">
        <f t="shared" si="6"/>
        <v>867285.28</v>
      </c>
      <c r="D45" s="4"/>
      <c r="E45" s="4">
        <v>867285.28</v>
      </c>
      <c r="F45" s="4"/>
      <c r="G45" s="4"/>
      <c r="H45" s="4"/>
      <c r="I45" s="4"/>
      <c r="J45" s="4"/>
      <c r="K45" s="4"/>
      <c r="L45" s="1"/>
      <c r="M45" s="4"/>
      <c r="N45" s="5"/>
      <c r="O45" s="4"/>
      <c r="P45" s="4"/>
      <c r="Q45" s="4"/>
      <c r="R45" s="4"/>
      <c r="S45" s="4"/>
    </row>
    <row r="46" spans="1:19" hidden="1" x14ac:dyDescent="0.25">
      <c r="A46" s="37" t="s">
        <v>1683</v>
      </c>
      <c r="B46" s="6" t="s">
        <v>78</v>
      </c>
      <c r="C46" s="4">
        <f t="shared" si="6"/>
        <v>293975.11</v>
      </c>
      <c r="D46" s="4"/>
      <c r="E46" s="4">
        <v>293975.11</v>
      </c>
      <c r="F46" s="4"/>
      <c r="G46" s="4"/>
      <c r="H46" s="4"/>
      <c r="I46" s="4"/>
      <c r="J46" s="4"/>
      <c r="K46" s="4"/>
      <c r="L46" s="1"/>
      <c r="M46" s="4"/>
      <c r="N46" s="5"/>
      <c r="O46" s="4"/>
      <c r="P46" s="4"/>
      <c r="Q46" s="4"/>
      <c r="R46" s="4"/>
      <c r="S46" s="4"/>
    </row>
    <row r="47" spans="1:19" hidden="1" x14ac:dyDescent="0.25">
      <c r="A47" s="37" t="s">
        <v>1684</v>
      </c>
      <c r="B47" s="6" t="s">
        <v>90</v>
      </c>
      <c r="C47" s="4">
        <f t="shared" si="6"/>
        <v>338516.15</v>
      </c>
      <c r="D47" s="4"/>
      <c r="E47" s="4">
        <v>338516.15</v>
      </c>
      <c r="F47" s="4"/>
      <c r="G47" s="4"/>
      <c r="H47" s="4"/>
      <c r="I47" s="4"/>
      <c r="J47" s="4"/>
      <c r="K47" s="4"/>
      <c r="L47" s="1"/>
      <c r="M47" s="4"/>
      <c r="N47" s="5"/>
      <c r="O47" s="4"/>
      <c r="P47" s="4"/>
      <c r="Q47" s="4"/>
      <c r="R47" s="4"/>
      <c r="S47" s="4"/>
    </row>
    <row r="48" spans="1:19" hidden="1" x14ac:dyDescent="0.25">
      <c r="A48" s="37" t="s">
        <v>1685</v>
      </c>
      <c r="B48" s="6" t="s">
        <v>92</v>
      </c>
      <c r="C48" s="4">
        <f t="shared" si="6"/>
        <v>168891.11</v>
      </c>
      <c r="D48" s="4"/>
      <c r="E48" s="4">
        <v>168891.11</v>
      </c>
      <c r="F48" s="4"/>
      <c r="G48" s="4"/>
      <c r="H48" s="4"/>
      <c r="I48" s="4"/>
      <c r="J48" s="4"/>
      <c r="K48" s="4"/>
      <c r="L48" s="1"/>
      <c r="M48" s="4"/>
      <c r="N48" s="5"/>
      <c r="O48" s="4"/>
      <c r="P48" s="4"/>
      <c r="Q48" s="4"/>
      <c r="R48" s="4"/>
      <c r="S48" s="4"/>
    </row>
    <row r="49" spans="1:19" hidden="1" x14ac:dyDescent="0.25">
      <c r="A49" s="37" t="s">
        <v>1686</v>
      </c>
      <c r="B49" s="6" t="s">
        <v>96</v>
      </c>
      <c r="C49" s="4">
        <f t="shared" si="6"/>
        <v>267524.09000000003</v>
      </c>
      <c r="D49" s="4"/>
      <c r="E49" s="4">
        <v>267524.09000000003</v>
      </c>
      <c r="F49" s="4"/>
      <c r="G49" s="4"/>
      <c r="H49" s="4"/>
      <c r="I49" s="4"/>
      <c r="J49" s="4"/>
      <c r="K49" s="4"/>
      <c r="L49" s="1"/>
      <c r="M49" s="4"/>
      <c r="N49" s="5"/>
      <c r="O49" s="4"/>
      <c r="P49" s="4"/>
      <c r="Q49" s="4"/>
      <c r="R49" s="4"/>
      <c r="S49" s="4"/>
    </row>
    <row r="50" spans="1:19" hidden="1" x14ac:dyDescent="0.25">
      <c r="A50" s="37" t="s">
        <v>1687</v>
      </c>
      <c r="B50" s="6" t="s">
        <v>80</v>
      </c>
      <c r="C50" s="4">
        <f t="shared" si="6"/>
        <v>920743.63</v>
      </c>
      <c r="D50" s="4"/>
      <c r="E50" s="4">
        <v>920743.63</v>
      </c>
      <c r="F50" s="4"/>
      <c r="G50" s="4"/>
      <c r="H50" s="4"/>
      <c r="I50" s="4"/>
      <c r="J50" s="4"/>
      <c r="K50" s="4"/>
      <c r="L50" s="1"/>
      <c r="M50" s="4"/>
      <c r="N50" s="5"/>
      <c r="O50" s="4"/>
      <c r="P50" s="4"/>
      <c r="Q50" s="4"/>
      <c r="R50" s="4"/>
      <c r="S50" s="4"/>
    </row>
    <row r="51" spans="1:19" hidden="1" x14ac:dyDescent="0.25">
      <c r="A51" s="37" t="s">
        <v>1688</v>
      </c>
      <c r="B51" s="6" t="s">
        <v>98</v>
      </c>
      <c r="C51" s="4">
        <f t="shared" si="6"/>
        <v>500381.61</v>
      </c>
      <c r="D51" s="4"/>
      <c r="E51" s="4">
        <v>500381.61</v>
      </c>
      <c r="F51" s="4"/>
      <c r="G51" s="4"/>
      <c r="H51" s="4"/>
      <c r="I51" s="4"/>
      <c r="J51" s="4"/>
      <c r="K51" s="4"/>
      <c r="L51" s="1"/>
      <c r="M51" s="4"/>
      <c r="N51" s="5"/>
      <c r="O51" s="4"/>
      <c r="P51" s="4"/>
      <c r="Q51" s="4"/>
      <c r="R51" s="4"/>
      <c r="S51" s="4"/>
    </row>
    <row r="52" spans="1:19" hidden="1" x14ac:dyDescent="0.25">
      <c r="A52" s="37" t="s">
        <v>1689</v>
      </c>
      <c r="B52" s="6" t="s">
        <v>100</v>
      </c>
      <c r="C52" s="4">
        <f t="shared" si="6"/>
        <v>672114.14</v>
      </c>
      <c r="D52" s="4"/>
      <c r="E52" s="4">
        <v>672114.14</v>
      </c>
      <c r="F52" s="4"/>
      <c r="G52" s="4"/>
      <c r="H52" s="4"/>
      <c r="I52" s="4"/>
      <c r="J52" s="4"/>
      <c r="K52" s="4"/>
      <c r="L52" s="1"/>
      <c r="M52" s="4"/>
      <c r="N52" s="5"/>
      <c r="O52" s="4"/>
      <c r="P52" s="4"/>
      <c r="Q52" s="4"/>
      <c r="R52" s="4"/>
      <c r="S52" s="4"/>
    </row>
    <row r="53" spans="1:19" hidden="1" x14ac:dyDescent="0.25">
      <c r="A53" s="37" t="s">
        <v>1690</v>
      </c>
      <c r="B53" s="6" t="s">
        <v>102</v>
      </c>
      <c r="C53" s="4">
        <f t="shared" si="6"/>
        <v>133888.45000000001</v>
      </c>
      <c r="D53" s="4"/>
      <c r="E53" s="4">
        <v>133888.45000000001</v>
      </c>
      <c r="F53" s="4"/>
      <c r="G53" s="4"/>
      <c r="H53" s="4"/>
      <c r="I53" s="4"/>
      <c r="J53" s="4"/>
      <c r="K53" s="4"/>
      <c r="L53" s="1"/>
      <c r="M53" s="4"/>
      <c r="N53" s="5"/>
      <c r="O53" s="4"/>
      <c r="P53" s="4"/>
      <c r="Q53" s="4"/>
      <c r="R53" s="4"/>
      <c r="S53" s="4"/>
    </row>
    <row r="54" spans="1:19" hidden="1" x14ac:dyDescent="0.25">
      <c r="A54" s="37" t="s">
        <v>1691</v>
      </c>
      <c r="B54" s="6" t="s">
        <v>104</v>
      </c>
      <c r="C54" s="4">
        <f t="shared" si="6"/>
        <v>270027.98</v>
      </c>
      <c r="D54" s="4"/>
      <c r="E54" s="4">
        <v>270027.98</v>
      </c>
      <c r="F54" s="4"/>
      <c r="G54" s="4"/>
      <c r="H54" s="4"/>
      <c r="I54" s="4"/>
      <c r="J54" s="4"/>
      <c r="K54" s="4"/>
      <c r="L54" s="1"/>
      <c r="M54" s="4"/>
      <c r="N54" s="5"/>
      <c r="O54" s="4"/>
      <c r="P54" s="4"/>
      <c r="Q54" s="4"/>
      <c r="R54" s="4"/>
      <c r="S54" s="4"/>
    </row>
    <row r="55" spans="1:19" hidden="1" x14ac:dyDescent="0.25">
      <c r="A55" s="37" t="s">
        <v>1692</v>
      </c>
      <c r="B55" s="6" t="s">
        <v>106</v>
      </c>
      <c r="C55" s="4">
        <f t="shared" si="6"/>
        <v>500381.61</v>
      </c>
      <c r="D55" s="4"/>
      <c r="E55" s="4">
        <v>500381.61</v>
      </c>
      <c r="F55" s="4"/>
      <c r="G55" s="4"/>
      <c r="H55" s="4"/>
      <c r="I55" s="4"/>
      <c r="J55" s="4"/>
      <c r="K55" s="4"/>
      <c r="L55" s="1"/>
      <c r="M55" s="4"/>
      <c r="N55" s="5"/>
      <c r="O55" s="4"/>
      <c r="P55" s="4"/>
      <c r="Q55" s="4"/>
      <c r="R55" s="4"/>
      <c r="S55" s="4"/>
    </row>
    <row r="56" spans="1:19" hidden="1" x14ac:dyDescent="0.25">
      <c r="A56" s="37" t="s">
        <v>1693</v>
      </c>
      <c r="B56" s="6" t="s">
        <v>108</v>
      </c>
      <c r="C56" s="4">
        <f t="shared" si="6"/>
        <v>500381.61</v>
      </c>
      <c r="D56" s="4"/>
      <c r="E56" s="4">
        <v>500381.61</v>
      </c>
      <c r="F56" s="4"/>
      <c r="G56" s="4"/>
      <c r="H56" s="4"/>
      <c r="I56" s="4"/>
      <c r="J56" s="4"/>
      <c r="K56" s="4"/>
      <c r="L56" s="1"/>
      <c r="M56" s="4"/>
      <c r="N56" s="5"/>
      <c r="O56" s="4"/>
      <c r="P56" s="4"/>
      <c r="Q56" s="4"/>
      <c r="R56" s="4"/>
      <c r="S56" s="4"/>
    </row>
    <row r="57" spans="1:19" hidden="1" x14ac:dyDescent="0.25">
      <c r="A57" s="37" t="s">
        <v>1694</v>
      </c>
      <c r="B57" s="6" t="s">
        <v>110</v>
      </c>
      <c r="C57" s="4">
        <f t="shared" si="6"/>
        <v>379106.64</v>
      </c>
      <c r="D57" s="4"/>
      <c r="E57" s="4">
        <v>379106.64</v>
      </c>
      <c r="F57" s="4"/>
      <c r="G57" s="4"/>
      <c r="H57" s="4"/>
      <c r="I57" s="4"/>
      <c r="J57" s="4"/>
      <c r="K57" s="4"/>
      <c r="L57" s="1"/>
      <c r="M57" s="4"/>
      <c r="N57" s="5"/>
      <c r="O57" s="4"/>
      <c r="P57" s="4"/>
      <c r="Q57" s="4"/>
      <c r="R57" s="4"/>
      <c r="S57" s="4"/>
    </row>
    <row r="58" spans="1:19" hidden="1" x14ac:dyDescent="0.25">
      <c r="A58" s="37" t="s">
        <v>1695</v>
      </c>
      <c r="B58" s="6" t="s">
        <v>112</v>
      </c>
      <c r="C58" s="4">
        <f t="shared" si="6"/>
        <v>91264.39</v>
      </c>
      <c r="D58" s="4"/>
      <c r="E58" s="4">
        <v>91264.39</v>
      </c>
      <c r="F58" s="4"/>
      <c r="G58" s="4"/>
      <c r="H58" s="4"/>
      <c r="I58" s="4"/>
      <c r="J58" s="4"/>
      <c r="K58" s="4"/>
      <c r="L58" s="1"/>
      <c r="M58" s="4"/>
      <c r="N58" s="5"/>
      <c r="O58" s="4"/>
      <c r="P58" s="4"/>
      <c r="Q58" s="4"/>
      <c r="R58" s="4"/>
      <c r="S58" s="4"/>
    </row>
    <row r="59" spans="1:19" hidden="1" x14ac:dyDescent="0.25">
      <c r="A59" s="37" t="s">
        <v>1696</v>
      </c>
      <c r="B59" s="6" t="s">
        <v>82</v>
      </c>
      <c r="C59" s="4">
        <f t="shared" si="6"/>
        <v>371708.54</v>
      </c>
      <c r="D59" s="4"/>
      <c r="E59" s="4">
        <v>371708.54</v>
      </c>
      <c r="F59" s="4"/>
      <c r="G59" s="4"/>
      <c r="H59" s="4"/>
      <c r="I59" s="4"/>
      <c r="J59" s="4"/>
      <c r="K59" s="4"/>
      <c r="L59" s="1"/>
      <c r="M59" s="4"/>
      <c r="N59" s="5"/>
      <c r="O59" s="4"/>
      <c r="P59" s="4"/>
      <c r="Q59" s="4"/>
      <c r="R59" s="4"/>
      <c r="S59" s="4"/>
    </row>
    <row r="60" spans="1:19" hidden="1" x14ac:dyDescent="0.25">
      <c r="A60" s="37" t="s">
        <v>1697</v>
      </c>
      <c r="B60" s="6" t="s">
        <v>114</v>
      </c>
      <c r="C60" s="4">
        <f t="shared" si="6"/>
        <v>876702.8</v>
      </c>
      <c r="D60" s="4"/>
      <c r="E60" s="4">
        <v>876702.8</v>
      </c>
      <c r="F60" s="4"/>
      <c r="G60" s="4"/>
      <c r="H60" s="4"/>
      <c r="I60" s="4"/>
      <c r="J60" s="4"/>
      <c r="K60" s="4"/>
      <c r="L60" s="1"/>
      <c r="M60" s="4"/>
      <c r="N60" s="5"/>
      <c r="O60" s="4"/>
      <c r="P60" s="4"/>
      <c r="Q60" s="4"/>
      <c r="R60" s="4"/>
      <c r="S60" s="4"/>
    </row>
    <row r="61" spans="1:19" hidden="1" x14ac:dyDescent="0.25">
      <c r="A61" s="37" t="s">
        <v>55</v>
      </c>
      <c r="B61" s="6" t="s">
        <v>84</v>
      </c>
      <c r="C61" s="4">
        <f t="shared" si="6"/>
        <v>917307.18</v>
      </c>
      <c r="D61" s="4"/>
      <c r="E61" s="4">
        <v>917307.18</v>
      </c>
      <c r="F61" s="4"/>
      <c r="G61" s="4"/>
      <c r="H61" s="4"/>
      <c r="I61" s="4"/>
      <c r="J61" s="4"/>
      <c r="K61" s="4"/>
      <c r="L61" s="1"/>
      <c r="M61" s="4"/>
      <c r="N61" s="5"/>
      <c r="O61" s="4"/>
      <c r="P61" s="4"/>
      <c r="Q61" s="4"/>
      <c r="R61" s="4"/>
      <c r="S61" s="4"/>
    </row>
    <row r="62" spans="1:19" hidden="1" x14ac:dyDescent="0.25">
      <c r="A62" s="37" t="s">
        <v>57</v>
      </c>
      <c r="B62" s="6" t="s">
        <v>119</v>
      </c>
      <c r="C62" s="4">
        <f t="shared" si="6"/>
        <v>8617850.7100000009</v>
      </c>
      <c r="D62" s="4">
        <f>ROUNDUP(SUM(F62+G62+H62+I62+J62+K62+M62+O62+P62+Q62+R62+S62)*0.0214,2)</f>
        <v>173753.54</v>
      </c>
      <c r="E62" s="4">
        <v>324772.96999999997</v>
      </c>
      <c r="F62" s="4"/>
      <c r="G62" s="4"/>
      <c r="H62" s="4"/>
      <c r="I62" s="4"/>
      <c r="J62" s="4"/>
      <c r="K62" s="4"/>
      <c r="L62" s="1">
        <v>2</v>
      </c>
      <c r="M62" s="4">
        <v>8119324.2000000002</v>
      </c>
      <c r="N62" s="5"/>
      <c r="O62" s="4"/>
      <c r="P62" s="4"/>
      <c r="Q62" s="4"/>
      <c r="R62" s="4"/>
      <c r="S62" s="4"/>
    </row>
    <row r="63" spans="1:19" hidden="1" x14ac:dyDescent="0.25">
      <c r="A63" s="37" t="s">
        <v>59</v>
      </c>
      <c r="B63" s="6" t="s">
        <v>123</v>
      </c>
      <c r="C63" s="4">
        <f t="shared" si="6"/>
        <v>96233.1</v>
      </c>
      <c r="D63" s="4"/>
      <c r="E63" s="4">
        <v>96233.1</v>
      </c>
      <c r="F63" s="4"/>
      <c r="G63" s="4"/>
      <c r="H63" s="4"/>
      <c r="I63" s="4"/>
      <c r="J63" s="4"/>
      <c r="K63" s="4"/>
      <c r="L63" s="1"/>
      <c r="M63" s="4"/>
      <c r="N63" s="5"/>
      <c r="O63" s="4"/>
      <c r="P63" s="4"/>
      <c r="Q63" s="4"/>
      <c r="R63" s="4"/>
      <c r="S63" s="4"/>
    </row>
    <row r="64" spans="1:19" hidden="1" x14ac:dyDescent="0.25">
      <c r="A64" s="37" t="s">
        <v>61</v>
      </c>
      <c r="B64" s="6" t="s">
        <v>125</v>
      </c>
      <c r="C64" s="4">
        <f t="shared" si="6"/>
        <v>164190.99</v>
      </c>
      <c r="D64" s="4"/>
      <c r="E64" s="4">
        <v>164190.99</v>
      </c>
      <c r="F64" s="4"/>
      <c r="G64" s="4"/>
      <c r="H64" s="4"/>
      <c r="I64" s="4"/>
      <c r="J64" s="4"/>
      <c r="K64" s="4"/>
      <c r="L64" s="1"/>
      <c r="M64" s="4"/>
      <c r="N64" s="5"/>
      <c r="O64" s="4"/>
      <c r="P64" s="4"/>
      <c r="Q64" s="4"/>
      <c r="R64" s="4"/>
      <c r="S64" s="4"/>
    </row>
    <row r="65" spans="1:19" hidden="1" x14ac:dyDescent="0.25">
      <c r="A65" s="37" t="s">
        <v>63</v>
      </c>
      <c r="B65" s="6" t="s">
        <v>127</v>
      </c>
      <c r="C65" s="4">
        <f t="shared" ref="C65:C84" si="7">ROUNDUP(SUM(D65+E65+F65+G65+H65+I65+J65+K65+M65+O65+P65+Q65+R65+S65),2)</f>
        <v>164992.48000000001</v>
      </c>
      <c r="D65" s="4"/>
      <c r="E65" s="4">
        <v>164992.48000000001</v>
      </c>
      <c r="F65" s="4"/>
      <c r="G65" s="4"/>
      <c r="H65" s="4"/>
      <c r="I65" s="4"/>
      <c r="J65" s="4"/>
      <c r="K65" s="4"/>
      <c r="L65" s="1"/>
      <c r="M65" s="4"/>
      <c r="N65" s="5"/>
      <c r="O65" s="4"/>
      <c r="P65" s="4"/>
      <c r="Q65" s="4"/>
      <c r="R65" s="4"/>
      <c r="S65" s="4"/>
    </row>
    <row r="66" spans="1:19" hidden="1" x14ac:dyDescent="0.25">
      <c r="A66" s="37" t="s">
        <v>65</v>
      </c>
      <c r="B66" s="6" t="s">
        <v>129</v>
      </c>
      <c r="C66" s="4">
        <f t="shared" si="7"/>
        <v>517274.04</v>
      </c>
      <c r="D66" s="4"/>
      <c r="E66" s="4">
        <v>517274.04</v>
      </c>
      <c r="F66" s="4"/>
      <c r="G66" s="4"/>
      <c r="H66" s="4"/>
      <c r="I66" s="4"/>
      <c r="J66" s="4"/>
      <c r="K66" s="4"/>
      <c r="L66" s="1"/>
      <c r="M66" s="4"/>
      <c r="N66" s="5"/>
      <c r="O66" s="4"/>
      <c r="P66" s="4"/>
      <c r="Q66" s="4"/>
      <c r="R66" s="4"/>
      <c r="S66" s="4"/>
    </row>
    <row r="67" spans="1:19" hidden="1" x14ac:dyDescent="0.25">
      <c r="A67" s="37" t="s">
        <v>67</v>
      </c>
      <c r="B67" s="6" t="s">
        <v>131</v>
      </c>
      <c r="C67" s="4">
        <f t="shared" si="7"/>
        <v>515500.04</v>
      </c>
      <c r="D67" s="4"/>
      <c r="E67" s="4">
        <v>515500.04</v>
      </c>
      <c r="F67" s="4"/>
      <c r="G67" s="4"/>
      <c r="H67" s="4"/>
      <c r="I67" s="4"/>
      <c r="J67" s="4"/>
      <c r="K67" s="4"/>
      <c r="L67" s="1"/>
      <c r="M67" s="4"/>
      <c r="N67" s="5"/>
      <c r="O67" s="4"/>
      <c r="P67" s="4"/>
      <c r="Q67" s="4"/>
      <c r="R67" s="4"/>
      <c r="S67" s="4"/>
    </row>
    <row r="68" spans="1:19" hidden="1" x14ac:dyDescent="0.25">
      <c r="A68" s="37" t="s">
        <v>69</v>
      </c>
      <c r="B68" s="6" t="s">
        <v>133</v>
      </c>
      <c r="C68" s="4">
        <f t="shared" si="7"/>
        <v>517191.53</v>
      </c>
      <c r="D68" s="4"/>
      <c r="E68" s="4">
        <v>517191.53</v>
      </c>
      <c r="F68" s="4"/>
      <c r="G68" s="4"/>
      <c r="H68" s="4"/>
      <c r="I68" s="4"/>
      <c r="J68" s="4"/>
      <c r="K68" s="4"/>
      <c r="L68" s="1"/>
      <c r="M68" s="4"/>
      <c r="N68" s="5"/>
      <c r="O68" s="4"/>
      <c r="P68" s="4"/>
      <c r="Q68" s="4"/>
      <c r="R68" s="4"/>
      <c r="S68" s="4"/>
    </row>
    <row r="69" spans="1:19" hidden="1" x14ac:dyDescent="0.25">
      <c r="A69" s="37" t="s">
        <v>71</v>
      </c>
      <c r="B69" s="6" t="s">
        <v>135</v>
      </c>
      <c r="C69" s="4">
        <f t="shared" si="7"/>
        <v>70236.83</v>
      </c>
      <c r="D69" s="4"/>
      <c r="E69" s="4">
        <v>70236.83</v>
      </c>
      <c r="F69" s="4"/>
      <c r="G69" s="4"/>
      <c r="H69" s="4"/>
      <c r="I69" s="4"/>
      <c r="J69" s="4"/>
      <c r="K69" s="4"/>
      <c r="L69" s="1"/>
      <c r="M69" s="4"/>
      <c r="N69" s="5"/>
      <c r="O69" s="4"/>
      <c r="P69" s="4"/>
      <c r="Q69" s="4"/>
      <c r="R69" s="4"/>
      <c r="S69" s="4"/>
    </row>
    <row r="70" spans="1:19" hidden="1" x14ac:dyDescent="0.25">
      <c r="A70" s="37" t="s">
        <v>73</v>
      </c>
      <c r="B70" s="6" t="s">
        <v>121</v>
      </c>
      <c r="C70" s="4">
        <f t="shared" si="7"/>
        <v>1075787.58</v>
      </c>
      <c r="D70" s="4"/>
      <c r="E70" s="4">
        <v>1075787.58</v>
      </c>
      <c r="F70" s="4"/>
      <c r="G70" s="4"/>
      <c r="H70" s="4"/>
      <c r="I70" s="4"/>
      <c r="J70" s="4"/>
      <c r="K70" s="4"/>
      <c r="L70" s="1"/>
      <c r="M70" s="4"/>
      <c r="N70" s="5"/>
      <c r="O70" s="4"/>
      <c r="P70" s="4"/>
      <c r="Q70" s="4"/>
      <c r="R70" s="4"/>
      <c r="S70" s="4"/>
    </row>
    <row r="71" spans="1:19" hidden="1" x14ac:dyDescent="0.25">
      <c r="A71" s="37" t="s">
        <v>75</v>
      </c>
      <c r="B71" s="6" t="s">
        <v>137</v>
      </c>
      <c r="C71" s="4">
        <f t="shared" si="7"/>
        <v>271127.34000000003</v>
      </c>
      <c r="D71" s="4"/>
      <c r="E71" s="4">
        <v>271127.34000000003</v>
      </c>
      <c r="F71" s="4"/>
      <c r="G71" s="4"/>
      <c r="H71" s="4"/>
      <c r="I71" s="4"/>
      <c r="J71" s="4"/>
      <c r="K71" s="4"/>
      <c r="L71" s="1"/>
      <c r="M71" s="4"/>
      <c r="N71" s="5"/>
      <c r="O71" s="4"/>
      <c r="P71" s="4"/>
      <c r="Q71" s="4"/>
      <c r="R71" s="4"/>
      <c r="S71" s="4"/>
    </row>
    <row r="72" spans="1:19" hidden="1" x14ac:dyDescent="0.25">
      <c r="A72" s="37" t="s">
        <v>77</v>
      </c>
      <c r="B72" s="6" t="s">
        <v>140</v>
      </c>
      <c r="C72" s="4">
        <f t="shared" si="7"/>
        <v>861641.48</v>
      </c>
      <c r="D72" s="4"/>
      <c r="E72" s="4">
        <v>861641.48</v>
      </c>
      <c r="F72" s="4"/>
      <c r="G72" s="4"/>
      <c r="H72" s="4"/>
      <c r="I72" s="4"/>
      <c r="J72" s="4"/>
      <c r="K72" s="4"/>
      <c r="L72" s="1"/>
      <c r="M72" s="4"/>
      <c r="N72" s="5"/>
      <c r="O72" s="4"/>
      <c r="P72" s="4"/>
      <c r="Q72" s="4"/>
      <c r="R72" s="4"/>
      <c r="S72" s="4"/>
    </row>
    <row r="73" spans="1:19" hidden="1" x14ac:dyDescent="0.25">
      <c r="A73" s="37" t="s">
        <v>79</v>
      </c>
      <c r="B73" s="6" t="s">
        <v>142</v>
      </c>
      <c r="C73" s="4">
        <f t="shared" si="7"/>
        <v>132684.63</v>
      </c>
      <c r="D73" s="4"/>
      <c r="E73" s="4">
        <v>132684.63</v>
      </c>
      <c r="F73" s="4"/>
      <c r="G73" s="4"/>
      <c r="H73" s="4"/>
      <c r="I73" s="4"/>
      <c r="J73" s="4"/>
      <c r="K73" s="4"/>
      <c r="L73" s="1"/>
      <c r="M73" s="4"/>
      <c r="N73" s="5"/>
      <c r="O73" s="4"/>
      <c r="P73" s="4"/>
      <c r="Q73" s="4"/>
      <c r="R73" s="4"/>
      <c r="S73" s="4"/>
    </row>
    <row r="74" spans="1:19" hidden="1" x14ac:dyDescent="0.25">
      <c r="A74" s="37" t="s">
        <v>81</v>
      </c>
      <c r="B74" s="6" t="s">
        <v>144</v>
      </c>
      <c r="C74" s="4">
        <f t="shared" si="7"/>
        <v>866644.84</v>
      </c>
      <c r="D74" s="4"/>
      <c r="E74" s="4">
        <v>866644.84</v>
      </c>
      <c r="F74" s="4"/>
      <c r="G74" s="4"/>
      <c r="H74" s="4"/>
      <c r="I74" s="4"/>
      <c r="J74" s="4"/>
      <c r="K74" s="4"/>
      <c r="L74" s="1"/>
      <c r="M74" s="4"/>
      <c r="N74" s="5"/>
      <c r="O74" s="4"/>
      <c r="P74" s="4"/>
      <c r="Q74" s="4"/>
      <c r="R74" s="4"/>
      <c r="S74" s="4"/>
    </row>
    <row r="75" spans="1:19" hidden="1" x14ac:dyDescent="0.25">
      <c r="A75" s="37" t="s">
        <v>83</v>
      </c>
      <c r="B75" s="6" t="s">
        <v>146</v>
      </c>
      <c r="C75" s="4">
        <f t="shared" si="7"/>
        <v>863187.28</v>
      </c>
      <c r="D75" s="4"/>
      <c r="E75" s="4">
        <v>863187.28</v>
      </c>
      <c r="F75" s="4"/>
      <c r="G75" s="4"/>
      <c r="H75" s="4"/>
      <c r="I75" s="4"/>
      <c r="J75" s="4"/>
      <c r="K75" s="4"/>
      <c r="L75" s="1"/>
      <c r="M75" s="4"/>
      <c r="N75" s="5"/>
      <c r="O75" s="4"/>
      <c r="P75" s="4"/>
      <c r="Q75" s="4"/>
      <c r="R75" s="4"/>
      <c r="S75" s="4"/>
    </row>
    <row r="76" spans="1:19" hidden="1" x14ac:dyDescent="0.25">
      <c r="A76" s="37" t="s">
        <v>85</v>
      </c>
      <c r="B76" s="6" t="s">
        <v>148</v>
      </c>
      <c r="C76" s="4">
        <f t="shared" si="7"/>
        <v>323456.34999999998</v>
      </c>
      <c r="D76" s="4"/>
      <c r="E76" s="4">
        <v>323456.34999999998</v>
      </c>
      <c r="F76" s="4"/>
      <c r="G76" s="4"/>
      <c r="H76" s="4"/>
      <c r="I76" s="4"/>
      <c r="J76" s="4"/>
      <c r="K76" s="4"/>
      <c r="L76" s="1"/>
      <c r="M76" s="4"/>
      <c r="N76" s="5"/>
      <c r="O76" s="4"/>
      <c r="P76" s="4"/>
      <c r="Q76" s="4"/>
      <c r="R76" s="4"/>
      <c r="S76" s="4"/>
    </row>
    <row r="77" spans="1:19" hidden="1" x14ac:dyDescent="0.25">
      <c r="A77" s="37" t="s">
        <v>87</v>
      </c>
      <c r="B77" s="6" t="s">
        <v>150</v>
      </c>
      <c r="C77" s="4">
        <f t="shared" si="7"/>
        <v>160522.10999999999</v>
      </c>
      <c r="D77" s="4"/>
      <c r="E77" s="4">
        <v>160522.10999999999</v>
      </c>
      <c r="F77" s="4"/>
      <c r="G77" s="4"/>
      <c r="H77" s="4"/>
      <c r="I77" s="4"/>
      <c r="J77" s="4"/>
      <c r="K77" s="4"/>
      <c r="L77" s="1"/>
      <c r="M77" s="4"/>
      <c r="N77" s="5"/>
      <c r="O77" s="4"/>
      <c r="P77" s="4"/>
      <c r="Q77" s="4"/>
      <c r="R77" s="4"/>
      <c r="S77" s="4"/>
    </row>
    <row r="78" spans="1:19" hidden="1" x14ac:dyDescent="0.25">
      <c r="A78" s="37" t="s">
        <v>89</v>
      </c>
      <c r="B78" s="6" t="s">
        <v>152</v>
      </c>
      <c r="C78" s="4">
        <f t="shared" si="7"/>
        <v>426404.38</v>
      </c>
      <c r="D78" s="4"/>
      <c r="E78" s="4">
        <v>426404.38</v>
      </c>
      <c r="F78" s="4"/>
      <c r="G78" s="4"/>
      <c r="H78" s="4"/>
      <c r="I78" s="4"/>
      <c r="J78" s="4"/>
      <c r="K78" s="4"/>
      <c r="L78" s="1"/>
      <c r="M78" s="4"/>
      <c r="N78" s="5"/>
      <c r="O78" s="4"/>
      <c r="P78" s="4"/>
      <c r="Q78" s="4"/>
      <c r="R78" s="4"/>
      <c r="S78" s="4"/>
    </row>
    <row r="79" spans="1:19" hidden="1" x14ac:dyDescent="0.25">
      <c r="A79" s="37" t="s">
        <v>91</v>
      </c>
      <c r="B79" s="6" t="s">
        <v>154</v>
      </c>
      <c r="C79" s="4">
        <f t="shared" si="7"/>
        <v>434010.04</v>
      </c>
      <c r="D79" s="4"/>
      <c r="E79" s="4">
        <v>434010.04</v>
      </c>
      <c r="F79" s="4"/>
      <c r="G79" s="4"/>
      <c r="H79" s="4"/>
      <c r="I79" s="4"/>
      <c r="J79" s="4"/>
      <c r="K79" s="4"/>
      <c r="L79" s="1"/>
      <c r="M79" s="4"/>
      <c r="N79" s="5"/>
      <c r="O79" s="4"/>
      <c r="P79" s="4"/>
      <c r="Q79" s="4"/>
      <c r="R79" s="4"/>
      <c r="S79" s="4"/>
    </row>
    <row r="80" spans="1:19" hidden="1" x14ac:dyDescent="0.25">
      <c r="A80" s="37" t="s">
        <v>93</v>
      </c>
      <c r="B80" s="6" t="s">
        <v>156</v>
      </c>
      <c r="C80" s="4">
        <f t="shared" si="7"/>
        <v>886195.65</v>
      </c>
      <c r="D80" s="4"/>
      <c r="E80" s="4">
        <v>886195.65</v>
      </c>
      <c r="F80" s="4"/>
      <c r="G80" s="4"/>
      <c r="H80" s="4"/>
      <c r="I80" s="4"/>
      <c r="J80" s="4"/>
      <c r="K80" s="4"/>
      <c r="L80" s="1"/>
      <c r="M80" s="4"/>
      <c r="N80" s="5"/>
      <c r="O80" s="4"/>
      <c r="P80" s="4"/>
      <c r="Q80" s="4"/>
      <c r="R80" s="4"/>
      <c r="S80" s="4"/>
    </row>
    <row r="81" spans="1:19" hidden="1" x14ac:dyDescent="0.25">
      <c r="A81" s="37" t="s">
        <v>94</v>
      </c>
      <c r="B81" s="6" t="s">
        <v>159</v>
      </c>
      <c r="C81" s="4">
        <f t="shared" si="7"/>
        <v>89671.29</v>
      </c>
      <c r="D81" s="4"/>
      <c r="E81" s="4">
        <v>89671.29</v>
      </c>
      <c r="F81" s="4"/>
      <c r="G81" s="4"/>
      <c r="H81" s="4"/>
      <c r="I81" s="4"/>
      <c r="J81" s="4"/>
      <c r="K81" s="4"/>
      <c r="L81" s="1"/>
      <c r="M81" s="4"/>
      <c r="N81" s="5"/>
      <c r="O81" s="4"/>
      <c r="P81" s="4"/>
      <c r="Q81" s="4"/>
      <c r="R81" s="4"/>
      <c r="S81" s="4"/>
    </row>
    <row r="82" spans="1:19" hidden="1" x14ac:dyDescent="0.25">
      <c r="A82" s="37" t="s">
        <v>95</v>
      </c>
      <c r="B82" s="6" t="s">
        <v>161</v>
      </c>
      <c r="C82" s="4">
        <f t="shared" si="7"/>
        <v>864132.69</v>
      </c>
      <c r="D82" s="4"/>
      <c r="E82" s="4">
        <v>864132.69</v>
      </c>
      <c r="F82" s="4"/>
      <c r="G82" s="4"/>
      <c r="H82" s="4"/>
      <c r="I82" s="4"/>
      <c r="J82" s="4"/>
      <c r="K82" s="4"/>
      <c r="L82" s="1"/>
      <c r="M82" s="4"/>
      <c r="N82" s="5"/>
      <c r="O82" s="4"/>
      <c r="P82" s="4"/>
      <c r="Q82" s="4"/>
      <c r="R82" s="4"/>
      <c r="S82" s="4"/>
    </row>
    <row r="83" spans="1:19" hidden="1" x14ac:dyDescent="0.25">
      <c r="A83" s="37" t="s">
        <v>97</v>
      </c>
      <c r="B83" s="6" t="s">
        <v>163</v>
      </c>
      <c r="C83" s="4">
        <f t="shared" si="7"/>
        <v>96406.39</v>
      </c>
      <c r="D83" s="4"/>
      <c r="E83" s="4">
        <v>96406.39</v>
      </c>
      <c r="F83" s="4"/>
      <c r="G83" s="4"/>
      <c r="H83" s="4"/>
      <c r="I83" s="4"/>
      <c r="J83" s="4"/>
      <c r="K83" s="4"/>
      <c r="L83" s="1"/>
      <c r="M83" s="4"/>
      <c r="N83" s="5"/>
      <c r="O83" s="4"/>
      <c r="P83" s="4"/>
      <c r="Q83" s="4"/>
      <c r="R83" s="4"/>
      <c r="S83" s="4"/>
    </row>
    <row r="84" spans="1:19" hidden="1" x14ac:dyDescent="0.25">
      <c r="A84" s="37" t="s">
        <v>99</v>
      </c>
      <c r="B84" s="6" t="s">
        <v>165</v>
      </c>
      <c r="C84" s="4">
        <f t="shared" si="7"/>
        <v>66230.960000000006</v>
      </c>
      <c r="D84" s="4"/>
      <c r="E84" s="4">
        <v>66230.960000000006</v>
      </c>
      <c r="F84" s="4"/>
      <c r="G84" s="4"/>
      <c r="H84" s="4"/>
      <c r="I84" s="4"/>
      <c r="J84" s="4"/>
      <c r="K84" s="4"/>
      <c r="L84" s="1"/>
      <c r="M84" s="4"/>
      <c r="N84" s="5"/>
      <c r="O84" s="4"/>
      <c r="P84" s="4"/>
      <c r="Q84" s="4"/>
      <c r="R84" s="4"/>
      <c r="S84" s="4"/>
    </row>
    <row r="85" spans="1:19" hidden="1" x14ac:dyDescent="0.25">
      <c r="A85" s="90" t="s">
        <v>1866</v>
      </c>
      <c r="B85" s="90"/>
      <c r="C85" s="2">
        <f t="shared" ref="C85:M85" si="8">SUM(C34:C84)</f>
        <v>39396649.520000003</v>
      </c>
      <c r="D85" s="2">
        <f t="shared" si="8"/>
        <v>394178.34</v>
      </c>
      <c r="E85" s="2">
        <f t="shared" si="8"/>
        <v>20582922.699999999</v>
      </c>
      <c r="F85" s="2">
        <f t="shared" si="8"/>
        <v>2180900.08</v>
      </c>
      <c r="G85" s="2">
        <f t="shared" si="8"/>
        <v>0</v>
      </c>
      <c r="H85" s="2">
        <f t="shared" si="8"/>
        <v>0</v>
      </c>
      <c r="I85" s="2">
        <f t="shared" si="8"/>
        <v>0</v>
      </c>
      <c r="J85" s="2">
        <f t="shared" si="8"/>
        <v>0</v>
      </c>
      <c r="K85" s="2">
        <f t="shared" si="8"/>
        <v>0</v>
      </c>
      <c r="L85" s="15">
        <f t="shared" si="8"/>
        <v>4</v>
      </c>
      <c r="M85" s="2">
        <f t="shared" si="8"/>
        <v>16238648.4</v>
      </c>
      <c r="N85" s="2" t="s">
        <v>1675</v>
      </c>
      <c r="O85" s="2">
        <f>SUM(O34:O84)</f>
        <v>0</v>
      </c>
      <c r="P85" s="2">
        <f>SUM(P34:P84)</f>
        <v>0</v>
      </c>
      <c r="Q85" s="2">
        <f>SUM(Q34:Q84)</f>
        <v>0</v>
      </c>
      <c r="R85" s="2">
        <f>SUM(R34:R84)</f>
        <v>0</v>
      </c>
      <c r="S85" s="2">
        <f>SUM(S34:S84)</f>
        <v>0</v>
      </c>
    </row>
    <row r="86" spans="1:19" hidden="1" x14ac:dyDescent="0.25">
      <c r="A86" s="91" t="s">
        <v>1738</v>
      </c>
      <c r="B86" s="91"/>
      <c r="C86" s="91"/>
      <c r="D86" s="2"/>
      <c r="E86" s="2"/>
      <c r="F86" s="2"/>
      <c r="G86" s="2"/>
      <c r="H86" s="2"/>
      <c r="I86" s="2"/>
      <c r="J86" s="2"/>
      <c r="K86" s="2"/>
      <c r="L86" s="15"/>
      <c r="M86" s="2"/>
      <c r="N86" s="3"/>
      <c r="O86" s="2"/>
      <c r="P86" s="2"/>
      <c r="Q86" s="2"/>
      <c r="R86" s="2"/>
      <c r="S86" s="2"/>
    </row>
    <row r="87" spans="1:19" hidden="1" x14ac:dyDescent="0.25">
      <c r="A87" s="37" t="s">
        <v>101</v>
      </c>
      <c r="B87" s="6" t="s">
        <v>167</v>
      </c>
      <c r="C87" s="4">
        <f t="shared" ref="C87:C100" si="9">ROUNDUP(SUM(D87+E87+F87+G87+H87+I87+J87+K87+M87+O87+P87+Q87+R87+S87),2)</f>
        <v>172714.2</v>
      </c>
      <c r="D87" s="4"/>
      <c r="E87" s="4">
        <v>172714.2</v>
      </c>
      <c r="F87" s="4"/>
      <c r="G87" s="4"/>
      <c r="H87" s="4"/>
      <c r="I87" s="4"/>
      <c r="J87" s="4"/>
      <c r="K87" s="4"/>
      <c r="L87" s="1"/>
      <c r="M87" s="4"/>
      <c r="N87" s="5"/>
      <c r="O87" s="4"/>
      <c r="P87" s="4"/>
      <c r="Q87" s="4"/>
      <c r="R87" s="4"/>
      <c r="S87" s="4"/>
    </row>
    <row r="88" spans="1:19" hidden="1" x14ac:dyDescent="0.25">
      <c r="A88" s="37" t="s">
        <v>103</v>
      </c>
      <c r="B88" s="6" t="s">
        <v>169</v>
      </c>
      <c r="C88" s="4">
        <f t="shared" si="9"/>
        <v>284094.53999999998</v>
      </c>
      <c r="D88" s="4"/>
      <c r="E88" s="4">
        <v>284094.53999999998</v>
      </c>
      <c r="F88" s="4"/>
      <c r="G88" s="4"/>
      <c r="H88" s="4"/>
      <c r="I88" s="4"/>
      <c r="J88" s="4"/>
      <c r="K88" s="4"/>
      <c r="L88" s="1"/>
      <c r="M88" s="4"/>
      <c r="N88" s="5"/>
      <c r="O88" s="4"/>
      <c r="P88" s="4"/>
      <c r="Q88" s="4"/>
      <c r="R88" s="4"/>
      <c r="S88" s="4"/>
    </row>
    <row r="89" spans="1:19" hidden="1" x14ac:dyDescent="0.25">
      <c r="A89" s="37" t="s">
        <v>105</v>
      </c>
      <c r="B89" s="6" t="s">
        <v>171</v>
      </c>
      <c r="C89" s="4">
        <f t="shared" si="9"/>
        <v>199480.14</v>
      </c>
      <c r="D89" s="4"/>
      <c r="E89" s="4">
        <v>199480.14</v>
      </c>
      <c r="F89" s="4"/>
      <c r="G89" s="4"/>
      <c r="H89" s="4"/>
      <c r="I89" s="4"/>
      <c r="J89" s="4"/>
      <c r="K89" s="4"/>
      <c r="L89" s="1"/>
      <c r="M89" s="4"/>
      <c r="N89" s="5"/>
      <c r="O89" s="4"/>
      <c r="P89" s="4"/>
      <c r="Q89" s="4"/>
      <c r="R89" s="4"/>
      <c r="S89" s="4"/>
    </row>
    <row r="90" spans="1:19" hidden="1" x14ac:dyDescent="0.25">
      <c r="A90" s="37" t="s">
        <v>107</v>
      </c>
      <c r="B90" s="6" t="s">
        <v>173</v>
      </c>
      <c r="C90" s="4">
        <f t="shared" si="9"/>
        <v>408915.91</v>
      </c>
      <c r="D90" s="4"/>
      <c r="E90" s="4">
        <v>408915.91</v>
      </c>
      <c r="F90" s="4"/>
      <c r="G90" s="4"/>
      <c r="H90" s="4"/>
      <c r="I90" s="4"/>
      <c r="J90" s="4"/>
      <c r="K90" s="4"/>
      <c r="L90" s="1"/>
      <c r="M90" s="4"/>
      <c r="N90" s="5"/>
      <c r="O90" s="4"/>
      <c r="P90" s="4"/>
      <c r="Q90" s="4"/>
      <c r="R90" s="4"/>
      <c r="S90" s="4"/>
    </row>
    <row r="91" spans="1:19" hidden="1" x14ac:dyDescent="0.25">
      <c r="A91" s="37" t="s">
        <v>109</v>
      </c>
      <c r="B91" s="6" t="s">
        <v>175</v>
      </c>
      <c r="C91" s="4">
        <f t="shared" si="9"/>
        <v>189172.59</v>
      </c>
      <c r="D91" s="4"/>
      <c r="E91" s="4">
        <v>189172.59</v>
      </c>
      <c r="F91" s="4"/>
      <c r="G91" s="4"/>
      <c r="H91" s="4"/>
      <c r="I91" s="4"/>
      <c r="J91" s="4"/>
      <c r="K91" s="4"/>
      <c r="L91" s="1"/>
      <c r="M91" s="4"/>
      <c r="N91" s="5"/>
      <c r="O91" s="4"/>
      <c r="P91" s="4"/>
      <c r="Q91" s="4"/>
      <c r="R91" s="4"/>
      <c r="S91" s="4"/>
    </row>
    <row r="92" spans="1:19" hidden="1" x14ac:dyDescent="0.25">
      <c r="A92" s="37" t="s">
        <v>111</v>
      </c>
      <c r="B92" s="6" t="s">
        <v>177</v>
      </c>
      <c r="C92" s="4">
        <f t="shared" si="9"/>
        <v>256701.49</v>
      </c>
      <c r="D92" s="4"/>
      <c r="E92" s="4">
        <v>256701.49</v>
      </c>
      <c r="F92" s="4"/>
      <c r="G92" s="4"/>
      <c r="H92" s="4"/>
      <c r="I92" s="4"/>
      <c r="J92" s="4"/>
      <c r="K92" s="4"/>
      <c r="L92" s="1"/>
      <c r="M92" s="4"/>
      <c r="N92" s="5"/>
      <c r="O92" s="4"/>
      <c r="P92" s="4"/>
      <c r="Q92" s="4"/>
      <c r="R92" s="4"/>
      <c r="S92" s="4"/>
    </row>
    <row r="93" spans="1:19" hidden="1" x14ac:dyDescent="0.25">
      <c r="A93" s="37" t="s">
        <v>113</v>
      </c>
      <c r="B93" s="6" t="s">
        <v>179</v>
      </c>
      <c r="C93" s="4">
        <f t="shared" si="9"/>
        <v>256390.89</v>
      </c>
      <c r="D93" s="4"/>
      <c r="E93" s="4">
        <v>256390.89</v>
      </c>
      <c r="F93" s="4"/>
      <c r="G93" s="4"/>
      <c r="H93" s="4"/>
      <c r="I93" s="4"/>
      <c r="J93" s="4"/>
      <c r="K93" s="4"/>
      <c r="L93" s="1"/>
      <c r="M93" s="4"/>
      <c r="N93" s="5"/>
      <c r="O93" s="4"/>
      <c r="P93" s="4"/>
      <c r="Q93" s="4"/>
      <c r="R93" s="4"/>
      <c r="S93" s="4"/>
    </row>
    <row r="94" spans="1:19" hidden="1" x14ac:dyDescent="0.25">
      <c r="A94" s="37" t="s">
        <v>115</v>
      </c>
      <c r="B94" s="6" t="s">
        <v>181</v>
      </c>
      <c r="C94" s="4">
        <f t="shared" si="9"/>
        <v>189917.22</v>
      </c>
      <c r="D94" s="4"/>
      <c r="E94" s="4">
        <v>189917.22</v>
      </c>
      <c r="F94" s="4"/>
      <c r="G94" s="4"/>
      <c r="H94" s="4"/>
      <c r="I94" s="4"/>
      <c r="J94" s="4"/>
      <c r="K94" s="4"/>
      <c r="L94" s="1"/>
      <c r="M94" s="4"/>
      <c r="N94" s="5"/>
      <c r="O94" s="4"/>
      <c r="P94" s="4"/>
      <c r="Q94" s="4"/>
      <c r="R94" s="4"/>
      <c r="S94" s="4"/>
    </row>
    <row r="95" spans="1:19" hidden="1" x14ac:dyDescent="0.25">
      <c r="A95" s="37" t="s">
        <v>116</v>
      </c>
      <c r="B95" s="6" t="s">
        <v>183</v>
      </c>
      <c r="C95" s="4">
        <f t="shared" si="9"/>
        <v>225813.82</v>
      </c>
      <c r="D95" s="4"/>
      <c r="E95" s="4">
        <v>225813.82</v>
      </c>
      <c r="F95" s="4"/>
      <c r="G95" s="4"/>
      <c r="H95" s="4"/>
      <c r="I95" s="4"/>
      <c r="J95" s="4"/>
      <c r="K95" s="4"/>
      <c r="L95" s="1"/>
      <c r="M95" s="4"/>
      <c r="N95" s="5"/>
      <c r="O95" s="4"/>
      <c r="P95" s="4"/>
      <c r="Q95" s="4"/>
      <c r="R95" s="4"/>
      <c r="S95" s="4"/>
    </row>
    <row r="96" spans="1:19" hidden="1" x14ac:dyDescent="0.25">
      <c r="A96" s="37" t="s">
        <v>117</v>
      </c>
      <c r="B96" s="6" t="s">
        <v>185</v>
      </c>
      <c r="C96" s="4">
        <f t="shared" si="9"/>
        <v>220831.38</v>
      </c>
      <c r="D96" s="4"/>
      <c r="E96" s="4">
        <v>220831.38</v>
      </c>
      <c r="F96" s="4"/>
      <c r="G96" s="4"/>
      <c r="H96" s="4"/>
      <c r="I96" s="4"/>
      <c r="J96" s="4"/>
      <c r="K96" s="4"/>
      <c r="L96" s="1"/>
      <c r="M96" s="4"/>
      <c r="N96" s="5"/>
      <c r="O96" s="4"/>
      <c r="P96" s="4"/>
      <c r="Q96" s="4"/>
      <c r="R96" s="4"/>
      <c r="S96" s="4"/>
    </row>
    <row r="97" spans="1:19" hidden="1" x14ac:dyDescent="0.25">
      <c r="A97" s="37" t="s">
        <v>118</v>
      </c>
      <c r="B97" s="6" t="s">
        <v>187</v>
      </c>
      <c r="C97" s="4">
        <f t="shared" si="9"/>
        <v>25727.02</v>
      </c>
      <c r="D97" s="4"/>
      <c r="E97" s="4">
        <v>25727.02</v>
      </c>
      <c r="F97" s="4"/>
      <c r="G97" s="4"/>
      <c r="H97" s="4"/>
      <c r="I97" s="4"/>
      <c r="J97" s="4"/>
      <c r="K97" s="4"/>
      <c r="L97" s="1"/>
      <c r="M97" s="4"/>
      <c r="N97" s="5"/>
      <c r="O97" s="4"/>
      <c r="P97" s="4"/>
      <c r="Q97" s="4"/>
      <c r="R97" s="4"/>
      <c r="S97" s="4"/>
    </row>
    <row r="98" spans="1:19" hidden="1" x14ac:dyDescent="0.25">
      <c r="A98" s="37" t="s">
        <v>120</v>
      </c>
      <c r="B98" s="6" t="s">
        <v>189</v>
      </c>
      <c r="C98" s="4">
        <f t="shared" si="9"/>
        <v>244181.26</v>
      </c>
      <c r="D98" s="4"/>
      <c r="E98" s="4">
        <v>244181.25839999999</v>
      </c>
      <c r="F98" s="4"/>
      <c r="G98" s="4"/>
      <c r="H98" s="4"/>
      <c r="I98" s="4"/>
      <c r="J98" s="4"/>
      <c r="K98" s="4"/>
      <c r="L98" s="1"/>
      <c r="M98" s="4"/>
      <c r="N98" s="5"/>
      <c r="O98" s="4"/>
      <c r="P98" s="4"/>
      <c r="Q98" s="4"/>
      <c r="R98" s="4"/>
      <c r="S98" s="4"/>
    </row>
    <row r="99" spans="1:19" hidden="1" x14ac:dyDescent="0.25">
      <c r="A99" s="37" t="s">
        <v>122</v>
      </c>
      <c r="B99" s="6" t="s">
        <v>191</v>
      </c>
      <c r="C99" s="4">
        <f t="shared" si="9"/>
        <v>335331.15000000002</v>
      </c>
      <c r="D99" s="4"/>
      <c r="E99" s="4">
        <v>335331.15000000002</v>
      </c>
      <c r="F99" s="4"/>
      <c r="G99" s="4"/>
      <c r="H99" s="4"/>
      <c r="I99" s="4"/>
      <c r="J99" s="4"/>
      <c r="K99" s="4"/>
      <c r="L99" s="1"/>
      <c r="M99" s="4"/>
      <c r="N99" s="5"/>
      <c r="O99" s="4"/>
      <c r="P99" s="4"/>
      <c r="Q99" s="4"/>
      <c r="R99" s="4"/>
      <c r="S99" s="4"/>
    </row>
    <row r="100" spans="1:19" hidden="1" x14ac:dyDescent="0.25">
      <c r="A100" s="37" t="s">
        <v>124</v>
      </c>
      <c r="B100" s="6" t="s">
        <v>193</v>
      </c>
      <c r="C100" s="4">
        <f t="shared" si="9"/>
        <v>331137.57</v>
      </c>
      <c r="D100" s="4"/>
      <c r="E100" s="4">
        <v>331137.57</v>
      </c>
      <c r="F100" s="4"/>
      <c r="G100" s="4"/>
      <c r="H100" s="4"/>
      <c r="I100" s="4"/>
      <c r="J100" s="4"/>
      <c r="K100" s="4"/>
      <c r="L100" s="1"/>
      <c r="M100" s="4"/>
      <c r="N100" s="5"/>
      <c r="O100" s="4"/>
      <c r="P100" s="4"/>
      <c r="Q100" s="4"/>
      <c r="R100" s="4"/>
      <c r="S100" s="4"/>
    </row>
    <row r="101" spans="1:19" hidden="1" x14ac:dyDescent="0.25">
      <c r="A101" s="90" t="s">
        <v>1867</v>
      </c>
      <c r="B101" s="90"/>
      <c r="C101" s="2">
        <f t="shared" ref="C101:M101" si="10">SUM(C87:C100)</f>
        <v>3340409.1799999997</v>
      </c>
      <c r="D101" s="2">
        <f t="shared" si="10"/>
        <v>0</v>
      </c>
      <c r="E101" s="2">
        <f t="shared" si="10"/>
        <v>3340409.1784000001</v>
      </c>
      <c r="F101" s="2">
        <f t="shared" si="10"/>
        <v>0</v>
      </c>
      <c r="G101" s="2">
        <f t="shared" si="10"/>
        <v>0</v>
      </c>
      <c r="H101" s="2">
        <f t="shared" si="10"/>
        <v>0</v>
      </c>
      <c r="I101" s="2">
        <f t="shared" si="10"/>
        <v>0</v>
      </c>
      <c r="J101" s="2">
        <f t="shared" si="10"/>
        <v>0</v>
      </c>
      <c r="K101" s="2">
        <f t="shared" si="10"/>
        <v>0</v>
      </c>
      <c r="L101" s="15">
        <f t="shared" si="10"/>
        <v>0</v>
      </c>
      <c r="M101" s="2">
        <f t="shared" si="10"/>
        <v>0</v>
      </c>
      <c r="N101" s="2" t="s">
        <v>1675</v>
      </c>
      <c r="O101" s="2">
        <f>SUM(O87:O100)</f>
        <v>0</v>
      </c>
      <c r="P101" s="2">
        <f>SUM(P87:P100)</f>
        <v>0</v>
      </c>
      <c r="Q101" s="2">
        <f>SUM(Q87:Q100)</f>
        <v>0</v>
      </c>
      <c r="R101" s="2">
        <f>SUM(R87:R100)</f>
        <v>0</v>
      </c>
      <c r="S101" s="2">
        <f>SUM(S87:S100)</f>
        <v>0</v>
      </c>
    </row>
    <row r="102" spans="1:19" hidden="1" x14ac:dyDescent="0.25">
      <c r="A102" s="91" t="s">
        <v>1868</v>
      </c>
      <c r="B102" s="91"/>
      <c r="C102" s="91"/>
      <c r="D102" s="2"/>
      <c r="E102" s="2"/>
      <c r="F102" s="2"/>
      <c r="G102" s="2"/>
      <c r="H102" s="2"/>
      <c r="I102" s="2"/>
      <c r="J102" s="2"/>
      <c r="K102" s="2"/>
      <c r="L102" s="15"/>
      <c r="M102" s="2"/>
      <c r="N102" s="3"/>
      <c r="O102" s="2"/>
      <c r="P102" s="2"/>
      <c r="Q102" s="2"/>
      <c r="R102" s="2"/>
      <c r="S102" s="2"/>
    </row>
    <row r="103" spans="1:19" hidden="1" x14ac:dyDescent="0.25">
      <c r="A103" s="37" t="s">
        <v>126</v>
      </c>
      <c r="B103" s="6" t="s">
        <v>201</v>
      </c>
      <c r="C103" s="4">
        <f t="shared" ref="C103:C132" si="11">ROUNDUP(SUM(D103+E103+F103+G103+H103+I103+J103+K103+M103+O103+P103+Q103+R103+S103),2)</f>
        <v>365400.57</v>
      </c>
      <c r="D103" s="4"/>
      <c r="E103" s="4">
        <v>365400.57</v>
      </c>
      <c r="F103" s="4"/>
      <c r="G103" s="4"/>
      <c r="H103" s="4"/>
      <c r="I103" s="4"/>
      <c r="J103" s="4"/>
      <c r="K103" s="4"/>
      <c r="L103" s="1"/>
      <c r="M103" s="4"/>
      <c r="N103" s="5"/>
      <c r="O103" s="4"/>
      <c r="P103" s="4"/>
      <c r="Q103" s="4"/>
      <c r="R103" s="4"/>
      <c r="S103" s="4"/>
    </row>
    <row r="104" spans="1:19" hidden="1" x14ac:dyDescent="0.25">
      <c r="A104" s="37" t="s">
        <v>128</v>
      </c>
      <c r="B104" s="6" t="s">
        <v>195</v>
      </c>
      <c r="C104" s="4">
        <f t="shared" si="11"/>
        <v>365400.57</v>
      </c>
      <c r="D104" s="4"/>
      <c r="E104" s="4">
        <v>365400.57</v>
      </c>
      <c r="F104" s="4"/>
      <c r="G104" s="4"/>
      <c r="H104" s="4"/>
      <c r="I104" s="4"/>
      <c r="J104" s="4"/>
      <c r="K104" s="4"/>
      <c r="L104" s="1"/>
      <c r="M104" s="4"/>
      <c r="N104" s="5"/>
      <c r="O104" s="4"/>
      <c r="P104" s="4"/>
      <c r="Q104" s="4"/>
      <c r="R104" s="4"/>
      <c r="S104" s="4"/>
    </row>
    <row r="105" spans="1:19" hidden="1" x14ac:dyDescent="0.25">
      <c r="A105" s="37" t="s">
        <v>130</v>
      </c>
      <c r="B105" s="6" t="s">
        <v>197</v>
      </c>
      <c r="C105" s="4">
        <f t="shared" si="11"/>
        <v>228808.93</v>
      </c>
      <c r="D105" s="4"/>
      <c r="E105" s="4">
        <v>228808.93</v>
      </c>
      <c r="F105" s="4"/>
      <c r="G105" s="4"/>
      <c r="H105" s="4"/>
      <c r="I105" s="4"/>
      <c r="J105" s="4"/>
      <c r="K105" s="4"/>
      <c r="L105" s="1"/>
      <c r="M105" s="4"/>
      <c r="N105" s="5"/>
      <c r="O105" s="4"/>
      <c r="P105" s="4"/>
      <c r="Q105" s="4"/>
      <c r="R105" s="4"/>
      <c r="S105" s="4"/>
    </row>
    <row r="106" spans="1:19" hidden="1" x14ac:dyDescent="0.25">
      <c r="A106" s="37" t="s">
        <v>132</v>
      </c>
      <c r="B106" s="6" t="s">
        <v>199</v>
      </c>
      <c r="C106" s="4">
        <f t="shared" si="11"/>
        <v>1186301.95</v>
      </c>
      <c r="D106" s="4"/>
      <c r="E106" s="4">
        <v>1186301.95</v>
      </c>
      <c r="F106" s="4"/>
      <c r="G106" s="4"/>
      <c r="H106" s="4"/>
      <c r="I106" s="4"/>
      <c r="J106" s="4"/>
      <c r="K106" s="4"/>
      <c r="L106" s="1"/>
      <c r="M106" s="4"/>
      <c r="N106" s="5"/>
      <c r="O106" s="4"/>
      <c r="P106" s="4"/>
      <c r="Q106" s="4"/>
      <c r="R106" s="4"/>
      <c r="S106" s="4"/>
    </row>
    <row r="107" spans="1:19" hidden="1" x14ac:dyDescent="0.25">
      <c r="A107" s="37" t="s">
        <v>134</v>
      </c>
      <c r="B107" s="6" t="s">
        <v>203</v>
      </c>
      <c r="C107" s="4">
        <f t="shared" si="11"/>
        <v>725224.26</v>
      </c>
      <c r="D107" s="4"/>
      <c r="E107" s="4">
        <v>725224.26</v>
      </c>
      <c r="F107" s="4"/>
      <c r="G107" s="4"/>
      <c r="H107" s="4"/>
      <c r="I107" s="4"/>
      <c r="J107" s="4"/>
      <c r="K107" s="4"/>
      <c r="L107" s="1"/>
      <c r="M107" s="4"/>
      <c r="N107" s="5"/>
      <c r="O107" s="4"/>
      <c r="P107" s="4"/>
      <c r="Q107" s="4"/>
      <c r="R107" s="4"/>
      <c r="S107" s="4"/>
    </row>
    <row r="108" spans="1:19" hidden="1" x14ac:dyDescent="0.25">
      <c r="A108" s="37" t="s">
        <v>136</v>
      </c>
      <c r="B108" s="6" t="s">
        <v>205</v>
      </c>
      <c r="C108" s="4">
        <f t="shared" si="11"/>
        <v>299851.55</v>
      </c>
      <c r="D108" s="4"/>
      <c r="E108" s="4">
        <v>299851.55</v>
      </c>
      <c r="F108" s="4"/>
      <c r="G108" s="4"/>
      <c r="H108" s="4"/>
      <c r="I108" s="4"/>
      <c r="J108" s="4"/>
      <c r="K108" s="4"/>
      <c r="L108" s="1"/>
      <c r="M108" s="4"/>
      <c r="N108" s="5"/>
      <c r="O108" s="4"/>
      <c r="P108" s="4"/>
      <c r="Q108" s="4"/>
      <c r="R108" s="4"/>
      <c r="S108" s="4"/>
    </row>
    <row r="109" spans="1:19" hidden="1" x14ac:dyDescent="0.25">
      <c r="A109" s="37" t="s">
        <v>138</v>
      </c>
      <c r="B109" s="6" t="s">
        <v>207</v>
      </c>
      <c r="C109" s="4">
        <f t="shared" si="11"/>
        <v>314207.35999999999</v>
      </c>
      <c r="D109" s="4"/>
      <c r="E109" s="4">
        <v>314207.35999999999</v>
      </c>
      <c r="F109" s="4"/>
      <c r="G109" s="4"/>
      <c r="H109" s="4"/>
      <c r="I109" s="4"/>
      <c r="J109" s="4"/>
      <c r="K109" s="4"/>
      <c r="L109" s="1"/>
      <c r="M109" s="4"/>
      <c r="N109" s="5"/>
      <c r="O109" s="4"/>
      <c r="P109" s="4"/>
      <c r="Q109" s="4"/>
      <c r="R109" s="4"/>
      <c r="S109" s="4"/>
    </row>
    <row r="110" spans="1:19" hidden="1" x14ac:dyDescent="0.25">
      <c r="A110" s="37" t="s">
        <v>139</v>
      </c>
      <c r="B110" s="6" t="s">
        <v>209</v>
      </c>
      <c r="C110" s="4">
        <f t="shared" si="11"/>
        <v>212089.97</v>
      </c>
      <c r="D110" s="4"/>
      <c r="E110" s="4">
        <v>212089.97</v>
      </c>
      <c r="F110" s="4"/>
      <c r="G110" s="4"/>
      <c r="H110" s="4"/>
      <c r="I110" s="4"/>
      <c r="J110" s="4"/>
      <c r="K110" s="4"/>
      <c r="L110" s="1"/>
      <c r="M110" s="4"/>
      <c r="N110" s="5"/>
      <c r="O110" s="4"/>
      <c r="P110" s="4"/>
      <c r="Q110" s="4"/>
      <c r="R110" s="4"/>
      <c r="S110" s="4"/>
    </row>
    <row r="111" spans="1:19" hidden="1" x14ac:dyDescent="0.25">
      <c r="A111" s="37" t="s">
        <v>141</v>
      </c>
      <c r="B111" s="6" t="s">
        <v>211</v>
      </c>
      <c r="C111" s="4">
        <f t="shared" si="11"/>
        <v>507204.33</v>
      </c>
      <c r="D111" s="4"/>
      <c r="E111" s="4">
        <v>507204.33</v>
      </c>
      <c r="F111" s="4"/>
      <c r="G111" s="4"/>
      <c r="H111" s="4"/>
      <c r="I111" s="4"/>
      <c r="J111" s="4"/>
      <c r="K111" s="4"/>
      <c r="L111" s="1"/>
      <c r="M111" s="4"/>
      <c r="N111" s="5"/>
      <c r="O111" s="4"/>
      <c r="P111" s="4"/>
      <c r="Q111" s="4"/>
      <c r="R111" s="4"/>
      <c r="S111" s="4"/>
    </row>
    <row r="112" spans="1:19" hidden="1" x14ac:dyDescent="0.25">
      <c r="A112" s="37" t="s">
        <v>143</v>
      </c>
      <c r="B112" s="6" t="s">
        <v>213</v>
      </c>
      <c r="C112" s="4">
        <f t="shared" si="11"/>
        <v>753076.52</v>
      </c>
      <c r="D112" s="4"/>
      <c r="E112" s="4">
        <v>753076.52</v>
      </c>
      <c r="F112" s="4"/>
      <c r="G112" s="4"/>
      <c r="H112" s="4"/>
      <c r="I112" s="4"/>
      <c r="J112" s="4"/>
      <c r="K112" s="4"/>
      <c r="L112" s="1"/>
      <c r="M112" s="4"/>
      <c r="N112" s="5"/>
      <c r="O112" s="4"/>
      <c r="P112" s="4"/>
      <c r="Q112" s="4"/>
      <c r="R112" s="4"/>
      <c r="S112" s="4"/>
    </row>
    <row r="113" spans="1:19" hidden="1" x14ac:dyDescent="0.25">
      <c r="A113" s="37" t="s">
        <v>145</v>
      </c>
      <c r="B113" s="6" t="s">
        <v>215</v>
      </c>
      <c r="C113" s="4">
        <f t="shared" si="11"/>
        <v>318134.96000000002</v>
      </c>
      <c r="D113" s="4"/>
      <c r="E113" s="4">
        <v>318134.96000000002</v>
      </c>
      <c r="F113" s="4"/>
      <c r="G113" s="4"/>
      <c r="H113" s="4"/>
      <c r="I113" s="4"/>
      <c r="J113" s="4"/>
      <c r="K113" s="4"/>
      <c r="L113" s="1"/>
      <c r="M113" s="4"/>
      <c r="N113" s="5"/>
      <c r="O113" s="4"/>
      <c r="P113" s="4"/>
      <c r="Q113" s="4"/>
      <c r="R113" s="4"/>
      <c r="S113" s="4"/>
    </row>
    <row r="114" spans="1:19" hidden="1" x14ac:dyDescent="0.25">
      <c r="A114" s="37" t="s">
        <v>147</v>
      </c>
      <c r="B114" s="6" t="s">
        <v>217</v>
      </c>
      <c r="C114" s="4">
        <f t="shared" si="11"/>
        <v>365121.9</v>
      </c>
      <c r="D114" s="4"/>
      <c r="E114" s="4">
        <v>365121.9</v>
      </c>
      <c r="F114" s="4"/>
      <c r="G114" s="4"/>
      <c r="H114" s="4"/>
      <c r="I114" s="4"/>
      <c r="J114" s="4"/>
      <c r="K114" s="4"/>
      <c r="L114" s="1"/>
      <c r="M114" s="4"/>
      <c r="N114" s="5"/>
      <c r="O114" s="4"/>
      <c r="P114" s="4"/>
      <c r="Q114" s="4"/>
      <c r="R114" s="4"/>
      <c r="S114" s="4"/>
    </row>
    <row r="115" spans="1:19" hidden="1" x14ac:dyDescent="0.25">
      <c r="A115" s="37" t="s">
        <v>149</v>
      </c>
      <c r="B115" s="6" t="s">
        <v>219</v>
      </c>
      <c r="C115" s="4">
        <f t="shared" si="11"/>
        <v>1485301.26</v>
      </c>
      <c r="D115" s="4"/>
      <c r="E115" s="4">
        <v>1485301.26</v>
      </c>
      <c r="F115" s="4"/>
      <c r="G115" s="4"/>
      <c r="H115" s="4"/>
      <c r="I115" s="4"/>
      <c r="J115" s="4"/>
      <c r="K115" s="4"/>
      <c r="L115" s="1"/>
      <c r="M115" s="4"/>
      <c r="N115" s="5"/>
      <c r="O115" s="4"/>
      <c r="P115" s="4"/>
      <c r="Q115" s="4"/>
      <c r="R115" s="4"/>
      <c r="S115" s="4"/>
    </row>
    <row r="116" spans="1:19" hidden="1" x14ac:dyDescent="0.25">
      <c r="A116" s="37" t="s">
        <v>151</v>
      </c>
      <c r="B116" s="6" t="s">
        <v>221</v>
      </c>
      <c r="C116" s="4">
        <f t="shared" si="11"/>
        <v>720916.28</v>
      </c>
      <c r="D116" s="4"/>
      <c r="E116" s="4">
        <v>720916.28</v>
      </c>
      <c r="F116" s="4"/>
      <c r="G116" s="4"/>
      <c r="H116" s="4"/>
      <c r="I116" s="4"/>
      <c r="J116" s="4"/>
      <c r="K116" s="4"/>
      <c r="L116" s="1"/>
      <c r="M116" s="4"/>
      <c r="N116" s="5"/>
      <c r="O116" s="4"/>
      <c r="P116" s="4"/>
      <c r="Q116" s="4"/>
      <c r="R116" s="4"/>
      <c r="S116" s="4"/>
    </row>
    <row r="117" spans="1:19" hidden="1" x14ac:dyDescent="0.25">
      <c r="A117" s="37" t="s">
        <v>153</v>
      </c>
      <c r="B117" s="6" t="s">
        <v>223</v>
      </c>
      <c r="C117" s="4">
        <f t="shared" si="11"/>
        <v>2540307.19</v>
      </c>
      <c r="D117" s="4"/>
      <c r="E117" s="4">
        <v>2540307.19</v>
      </c>
      <c r="F117" s="4"/>
      <c r="G117" s="4"/>
      <c r="H117" s="4"/>
      <c r="I117" s="4"/>
      <c r="J117" s="4"/>
      <c r="K117" s="4"/>
      <c r="L117" s="1"/>
      <c r="M117" s="4"/>
      <c r="N117" s="5"/>
      <c r="O117" s="4"/>
      <c r="P117" s="4"/>
      <c r="Q117" s="4"/>
      <c r="R117" s="4"/>
      <c r="S117" s="4"/>
    </row>
    <row r="118" spans="1:19" hidden="1" x14ac:dyDescent="0.25">
      <c r="A118" s="37" t="s">
        <v>155</v>
      </c>
      <c r="B118" s="6" t="s">
        <v>225</v>
      </c>
      <c r="C118" s="4">
        <f t="shared" si="11"/>
        <v>1448380.24</v>
      </c>
      <c r="D118" s="4"/>
      <c r="E118" s="4">
        <v>1448380.24</v>
      </c>
      <c r="F118" s="4"/>
      <c r="G118" s="4"/>
      <c r="H118" s="4"/>
      <c r="I118" s="4"/>
      <c r="J118" s="4"/>
      <c r="K118" s="4"/>
      <c r="L118" s="1"/>
      <c r="M118" s="4"/>
      <c r="N118" s="5"/>
      <c r="O118" s="4"/>
      <c r="P118" s="4"/>
      <c r="Q118" s="4"/>
      <c r="R118" s="4"/>
      <c r="S118" s="4"/>
    </row>
    <row r="119" spans="1:19" hidden="1" x14ac:dyDescent="0.25">
      <c r="A119" s="37" t="s">
        <v>157</v>
      </c>
      <c r="B119" s="6" t="s">
        <v>227</v>
      </c>
      <c r="C119" s="4">
        <f t="shared" si="11"/>
        <v>724434.33</v>
      </c>
      <c r="D119" s="4"/>
      <c r="E119" s="4">
        <v>724434.33</v>
      </c>
      <c r="F119" s="4"/>
      <c r="G119" s="4"/>
      <c r="H119" s="4"/>
      <c r="I119" s="4"/>
      <c r="J119" s="4"/>
      <c r="K119" s="4"/>
      <c r="L119" s="1"/>
      <c r="M119" s="4"/>
      <c r="N119" s="5"/>
      <c r="O119" s="4"/>
      <c r="P119" s="4"/>
      <c r="Q119" s="4"/>
      <c r="R119" s="4"/>
      <c r="S119" s="4"/>
    </row>
    <row r="120" spans="1:19" hidden="1" x14ac:dyDescent="0.25">
      <c r="A120" s="37" t="s">
        <v>158</v>
      </c>
      <c r="B120" s="6" t="s">
        <v>229</v>
      </c>
      <c r="C120" s="4">
        <f t="shared" si="11"/>
        <v>420252.35</v>
      </c>
      <c r="D120" s="4"/>
      <c r="E120" s="4">
        <v>420252.35000000003</v>
      </c>
      <c r="F120" s="4"/>
      <c r="G120" s="4"/>
      <c r="H120" s="4"/>
      <c r="I120" s="4"/>
      <c r="J120" s="4"/>
      <c r="K120" s="4"/>
      <c r="L120" s="1"/>
      <c r="M120" s="4"/>
      <c r="N120" s="5"/>
      <c r="O120" s="4"/>
      <c r="P120" s="4"/>
      <c r="Q120" s="4"/>
      <c r="R120" s="4"/>
      <c r="S120" s="4"/>
    </row>
    <row r="121" spans="1:19" hidden="1" x14ac:dyDescent="0.25">
      <c r="A121" s="37" t="s">
        <v>160</v>
      </c>
      <c r="B121" s="6" t="s">
        <v>231</v>
      </c>
      <c r="C121" s="4">
        <f t="shared" si="11"/>
        <v>320098.75</v>
      </c>
      <c r="D121" s="4"/>
      <c r="E121" s="4">
        <v>320098.75</v>
      </c>
      <c r="F121" s="4"/>
      <c r="G121" s="4"/>
      <c r="H121" s="4"/>
      <c r="I121" s="4"/>
      <c r="J121" s="4"/>
      <c r="K121" s="4"/>
      <c r="L121" s="1"/>
      <c r="M121" s="4"/>
      <c r="N121" s="5"/>
      <c r="O121" s="4"/>
      <c r="P121" s="4"/>
      <c r="Q121" s="4"/>
      <c r="R121" s="4"/>
      <c r="S121" s="4"/>
    </row>
    <row r="122" spans="1:19" hidden="1" x14ac:dyDescent="0.25">
      <c r="A122" s="37" t="s">
        <v>162</v>
      </c>
      <c r="B122" s="6" t="s">
        <v>233</v>
      </c>
      <c r="C122" s="4">
        <f t="shared" si="11"/>
        <v>5661221</v>
      </c>
      <c r="D122" s="4">
        <f t="shared" ref="D122:D123" si="12">G122*0.0214</f>
        <v>118611.836024</v>
      </c>
      <c r="E122" s="4"/>
      <c r="F122" s="4"/>
      <c r="G122" s="4">
        <v>5542609.1600000001</v>
      </c>
      <c r="H122" s="4"/>
      <c r="I122" s="4"/>
      <c r="J122" s="4"/>
      <c r="K122" s="4"/>
      <c r="L122" s="1"/>
      <c r="M122" s="4"/>
      <c r="N122" s="5"/>
      <c r="O122" s="4"/>
      <c r="P122" s="4"/>
      <c r="Q122" s="4"/>
      <c r="R122" s="4"/>
      <c r="S122" s="4"/>
    </row>
    <row r="123" spans="1:19" hidden="1" x14ac:dyDescent="0.25">
      <c r="A123" s="37" t="s">
        <v>164</v>
      </c>
      <c r="B123" s="6" t="s">
        <v>235</v>
      </c>
      <c r="C123" s="4">
        <f t="shared" si="11"/>
        <v>7768397.6099999994</v>
      </c>
      <c r="D123" s="4">
        <f t="shared" si="12"/>
        <v>162760.63115799997</v>
      </c>
      <c r="E123" s="4"/>
      <c r="F123" s="4"/>
      <c r="G123" s="4">
        <v>7605636.9699999997</v>
      </c>
      <c r="H123" s="4"/>
      <c r="I123" s="4"/>
      <c r="J123" s="4"/>
      <c r="K123" s="4"/>
      <c r="L123" s="1"/>
      <c r="M123" s="4"/>
      <c r="N123" s="5"/>
      <c r="O123" s="4"/>
      <c r="P123" s="4"/>
      <c r="Q123" s="4"/>
      <c r="R123" s="4"/>
      <c r="S123" s="4"/>
    </row>
    <row r="124" spans="1:19" hidden="1" x14ac:dyDescent="0.25">
      <c r="A124" s="37" t="s">
        <v>1698</v>
      </c>
      <c r="B124" s="6" t="s">
        <v>237</v>
      </c>
      <c r="C124" s="4">
        <f t="shared" si="11"/>
        <v>1514162.65</v>
      </c>
      <c r="D124" s="4"/>
      <c r="E124" s="4">
        <v>1514162.65</v>
      </c>
      <c r="F124" s="4"/>
      <c r="G124" s="4"/>
      <c r="H124" s="4"/>
      <c r="I124" s="4"/>
      <c r="J124" s="4"/>
      <c r="K124" s="4"/>
      <c r="L124" s="1"/>
      <c r="M124" s="4"/>
      <c r="N124" s="5"/>
      <c r="O124" s="4"/>
      <c r="P124" s="4"/>
      <c r="Q124" s="4"/>
      <c r="R124" s="4"/>
      <c r="S124" s="4"/>
    </row>
    <row r="125" spans="1:19" hidden="1" x14ac:dyDescent="0.25">
      <c r="A125" s="37" t="s">
        <v>1699</v>
      </c>
      <c r="B125" s="6" t="s">
        <v>239</v>
      </c>
      <c r="C125" s="4">
        <f t="shared" si="11"/>
        <v>1061581.6499999999</v>
      </c>
      <c r="D125" s="4"/>
      <c r="E125" s="4">
        <v>1061581.6499999999</v>
      </c>
      <c r="F125" s="4"/>
      <c r="G125" s="4"/>
      <c r="H125" s="4"/>
      <c r="I125" s="4"/>
      <c r="J125" s="4"/>
      <c r="K125" s="4"/>
      <c r="L125" s="1"/>
      <c r="M125" s="4"/>
      <c r="N125" s="5"/>
      <c r="O125" s="4"/>
      <c r="P125" s="4"/>
      <c r="Q125" s="4"/>
      <c r="R125" s="4"/>
      <c r="S125" s="4"/>
    </row>
    <row r="126" spans="1:19" hidden="1" x14ac:dyDescent="0.25">
      <c r="A126" s="37" t="s">
        <v>166</v>
      </c>
      <c r="B126" s="6" t="s">
        <v>241</v>
      </c>
      <c r="C126" s="4">
        <f t="shared" si="11"/>
        <v>1064594.79</v>
      </c>
      <c r="D126" s="4"/>
      <c r="E126" s="4">
        <v>1064594.79</v>
      </c>
      <c r="F126" s="4"/>
      <c r="G126" s="4"/>
      <c r="H126" s="4"/>
      <c r="I126" s="4"/>
      <c r="J126" s="4"/>
      <c r="K126" s="4"/>
      <c r="L126" s="1"/>
      <c r="M126" s="4"/>
      <c r="N126" s="5"/>
      <c r="O126" s="4"/>
      <c r="P126" s="4"/>
      <c r="Q126" s="4"/>
      <c r="R126" s="4"/>
      <c r="S126" s="4"/>
    </row>
    <row r="127" spans="1:19" hidden="1" x14ac:dyDescent="0.25">
      <c r="A127" s="37" t="s">
        <v>168</v>
      </c>
      <c r="B127" s="6" t="s">
        <v>243</v>
      </c>
      <c r="C127" s="4">
        <f t="shared" si="11"/>
        <v>199949.44</v>
      </c>
      <c r="D127" s="4"/>
      <c r="E127" s="4">
        <v>199949.44</v>
      </c>
      <c r="F127" s="4"/>
      <c r="G127" s="4"/>
      <c r="H127" s="4"/>
      <c r="I127" s="4"/>
      <c r="J127" s="4"/>
      <c r="K127" s="4"/>
      <c r="L127" s="1"/>
      <c r="M127" s="4"/>
      <c r="N127" s="5"/>
      <c r="O127" s="4"/>
      <c r="P127" s="4"/>
      <c r="Q127" s="4"/>
      <c r="R127" s="4"/>
      <c r="S127" s="4"/>
    </row>
    <row r="128" spans="1:19" hidden="1" x14ac:dyDescent="0.25">
      <c r="A128" s="37" t="s">
        <v>170</v>
      </c>
      <c r="B128" s="6" t="s">
        <v>245</v>
      </c>
      <c r="C128" s="4">
        <f t="shared" si="11"/>
        <v>1391000.66</v>
      </c>
      <c r="D128" s="4"/>
      <c r="E128" s="4">
        <v>1391000.66</v>
      </c>
      <c r="F128" s="4"/>
      <c r="G128" s="4"/>
      <c r="H128" s="4"/>
      <c r="I128" s="4"/>
      <c r="J128" s="4"/>
      <c r="K128" s="4"/>
      <c r="L128" s="1"/>
      <c r="M128" s="4"/>
      <c r="N128" s="5"/>
      <c r="O128" s="4"/>
      <c r="P128" s="4"/>
      <c r="Q128" s="4"/>
      <c r="R128" s="4"/>
      <c r="S128" s="4"/>
    </row>
    <row r="129" spans="1:19" hidden="1" x14ac:dyDescent="0.25">
      <c r="A129" s="37" t="s">
        <v>172</v>
      </c>
      <c r="B129" s="6" t="s">
        <v>247</v>
      </c>
      <c r="C129" s="4">
        <f t="shared" si="11"/>
        <v>318134.96000000002</v>
      </c>
      <c r="D129" s="4"/>
      <c r="E129" s="4">
        <v>318134.96000000002</v>
      </c>
      <c r="F129" s="4"/>
      <c r="G129" s="4"/>
      <c r="H129" s="4"/>
      <c r="I129" s="4"/>
      <c r="J129" s="4"/>
      <c r="K129" s="4"/>
      <c r="L129" s="1"/>
      <c r="M129" s="4"/>
      <c r="N129" s="5"/>
      <c r="O129" s="4"/>
      <c r="P129" s="4"/>
      <c r="Q129" s="4"/>
      <c r="R129" s="4"/>
      <c r="S129" s="4"/>
    </row>
    <row r="130" spans="1:19" hidden="1" x14ac:dyDescent="0.25">
      <c r="A130" s="37" t="s">
        <v>174</v>
      </c>
      <c r="B130" s="6" t="s">
        <v>249</v>
      </c>
      <c r="C130" s="4">
        <f t="shared" si="11"/>
        <v>1369131.96</v>
      </c>
      <c r="D130" s="4"/>
      <c r="E130" s="4">
        <v>1369131.96</v>
      </c>
      <c r="F130" s="4"/>
      <c r="G130" s="4"/>
      <c r="H130" s="4"/>
      <c r="I130" s="4"/>
      <c r="J130" s="4"/>
      <c r="K130" s="4"/>
      <c r="L130" s="1"/>
      <c r="M130" s="4"/>
      <c r="N130" s="5"/>
      <c r="O130" s="4"/>
      <c r="P130" s="4"/>
      <c r="Q130" s="4"/>
      <c r="R130" s="4"/>
      <c r="S130" s="4"/>
    </row>
    <row r="131" spans="1:19" hidden="1" x14ac:dyDescent="0.25">
      <c r="A131" s="37" t="s">
        <v>176</v>
      </c>
      <c r="B131" s="6" t="s">
        <v>251</v>
      </c>
      <c r="C131" s="4">
        <f t="shared" si="11"/>
        <v>199659.02</v>
      </c>
      <c r="D131" s="4"/>
      <c r="E131" s="4">
        <v>199659.02</v>
      </c>
      <c r="F131" s="4"/>
      <c r="G131" s="4"/>
      <c r="H131" s="4"/>
      <c r="I131" s="4"/>
      <c r="J131" s="4"/>
      <c r="K131" s="4"/>
      <c r="L131" s="1"/>
      <c r="M131" s="4"/>
      <c r="N131" s="5"/>
      <c r="O131" s="4"/>
      <c r="P131" s="4"/>
      <c r="Q131" s="4"/>
      <c r="R131" s="4"/>
      <c r="S131" s="4"/>
    </row>
    <row r="132" spans="1:19" hidden="1" x14ac:dyDescent="0.25">
      <c r="A132" s="37" t="s">
        <v>178</v>
      </c>
      <c r="B132" s="6" t="s">
        <v>253</v>
      </c>
      <c r="C132" s="4">
        <f t="shared" si="11"/>
        <v>555964.34</v>
      </c>
      <c r="D132" s="4"/>
      <c r="E132" s="4">
        <v>555964.34</v>
      </c>
      <c r="F132" s="4"/>
      <c r="G132" s="4"/>
      <c r="H132" s="4"/>
      <c r="I132" s="4"/>
      <c r="J132" s="4"/>
      <c r="K132" s="4"/>
      <c r="L132" s="1"/>
      <c r="M132" s="4"/>
      <c r="N132" s="5"/>
      <c r="O132" s="4"/>
      <c r="P132" s="4"/>
      <c r="Q132" s="4"/>
      <c r="R132" s="4"/>
      <c r="S132" s="4"/>
    </row>
    <row r="133" spans="1:19" hidden="1" x14ac:dyDescent="0.25">
      <c r="A133" s="90" t="s">
        <v>1869</v>
      </c>
      <c r="B133" s="90"/>
      <c r="C133" s="2">
        <f t="shared" ref="C133:M133" si="13">SUM(C103:C132)</f>
        <v>34404311.350000001</v>
      </c>
      <c r="D133" s="2">
        <f t="shared" si="13"/>
        <v>281372.46718199999</v>
      </c>
      <c r="E133" s="2">
        <f t="shared" si="13"/>
        <v>20974692.740000002</v>
      </c>
      <c r="F133" s="2">
        <f t="shared" si="13"/>
        <v>0</v>
      </c>
      <c r="G133" s="2">
        <f t="shared" si="13"/>
        <v>13148246.129999999</v>
      </c>
      <c r="H133" s="2">
        <f t="shared" si="13"/>
        <v>0</v>
      </c>
      <c r="I133" s="2">
        <f t="shared" si="13"/>
        <v>0</v>
      </c>
      <c r="J133" s="2">
        <f t="shared" si="13"/>
        <v>0</v>
      </c>
      <c r="K133" s="2">
        <f t="shared" si="13"/>
        <v>0</v>
      </c>
      <c r="L133" s="15">
        <f t="shared" si="13"/>
        <v>0</v>
      </c>
      <c r="M133" s="2">
        <f t="shared" si="13"/>
        <v>0</v>
      </c>
      <c r="N133" s="2" t="s">
        <v>1675</v>
      </c>
      <c r="O133" s="2">
        <f>SUM(O103:O132)</f>
        <v>0</v>
      </c>
      <c r="P133" s="2">
        <f>SUM(P103:P132)</f>
        <v>0</v>
      </c>
      <c r="Q133" s="2">
        <f>SUM(Q103:Q132)</f>
        <v>0</v>
      </c>
      <c r="R133" s="2">
        <f>SUM(R103:R132)</f>
        <v>0</v>
      </c>
      <c r="S133" s="2">
        <f>SUM(S103:S132)</f>
        <v>0</v>
      </c>
    </row>
    <row r="134" spans="1:19" hidden="1" x14ac:dyDescent="0.25">
      <c r="A134" s="91" t="s">
        <v>1870</v>
      </c>
      <c r="B134" s="91"/>
      <c r="C134" s="91"/>
      <c r="D134" s="2"/>
      <c r="E134" s="2"/>
      <c r="F134" s="2"/>
      <c r="G134" s="2"/>
      <c r="H134" s="2"/>
      <c r="I134" s="2"/>
      <c r="J134" s="2"/>
      <c r="K134" s="2"/>
      <c r="L134" s="15"/>
      <c r="M134" s="2"/>
      <c r="N134" s="3"/>
      <c r="O134" s="2"/>
      <c r="P134" s="2"/>
      <c r="Q134" s="2"/>
      <c r="R134" s="2"/>
      <c r="S134" s="2"/>
    </row>
    <row r="135" spans="1:19" hidden="1" x14ac:dyDescent="0.25">
      <c r="A135" s="37" t="s">
        <v>180</v>
      </c>
      <c r="B135" s="6" t="s">
        <v>255</v>
      </c>
      <c r="C135" s="4">
        <f t="shared" ref="C135:C144" si="14">ROUNDUP(SUM(D135+E135+F135+G135+H135+I135+J135+K135+M135+O135+P135+Q135+R135+S135),2)</f>
        <v>1920982.73</v>
      </c>
      <c r="D135" s="4"/>
      <c r="E135" s="4">
        <v>1920982.73</v>
      </c>
      <c r="F135" s="4"/>
      <c r="G135" s="4"/>
      <c r="H135" s="4"/>
      <c r="I135" s="4"/>
      <c r="J135" s="4"/>
      <c r="K135" s="4"/>
      <c r="L135" s="1"/>
      <c r="M135" s="4"/>
      <c r="N135" s="5"/>
      <c r="O135" s="4"/>
      <c r="P135" s="4"/>
      <c r="Q135" s="4"/>
      <c r="R135" s="4"/>
      <c r="S135" s="4"/>
    </row>
    <row r="136" spans="1:19" hidden="1" x14ac:dyDescent="0.25">
      <c r="A136" s="37" t="s">
        <v>182</v>
      </c>
      <c r="B136" s="6" t="s">
        <v>257</v>
      </c>
      <c r="C136" s="4">
        <f t="shared" si="14"/>
        <v>24229312.760000002</v>
      </c>
      <c r="D136" s="4">
        <f>ROUNDUP(SUM(F136+G136+H136+I136+J136+K136+M136+O136+P136+Q136+R136+S136)*0.0214,2)</f>
        <v>488512.62</v>
      </c>
      <c r="E136" s="4">
        <v>913107.7</v>
      </c>
      <c r="F136" s="4"/>
      <c r="G136" s="4"/>
      <c r="H136" s="4"/>
      <c r="I136" s="4"/>
      <c r="J136" s="4"/>
      <c r="K136" s="4"/>
      <c r="L136" s="1">
        <v>4</v>
      </c>
      <c r="M136" s="4">
        <v>22827692.440000001</v>
      </c>
      <c r="N136" s="5"/>
      <c r="O136" s="4"/>
      <c r="P136" s="4"/>
      <c r="Q136" s="4"/>
      <c r="R136" s="4"/>
      <c r="S136" s="4"/>
    </row>
    <row r="137" spans="1:19" hidden="1" x14ac:dyDescent="0.25">
      <c r="A137" s="37" t="s">
        <v>184</v>
      </c>
      <c r="B137" s="6" t="s">
        <v>259</v>
      </c>
      <c r="C137" s="4">
        <f t="shared" si="14"/>
        <v>576230.44999999995</v>
      </c>
      <c r="D137" s="4"/>
      <c r="E137" s="4">
        <v>576230.44999999995</v>
      </c>
      <c r="F137" s="4"/>
      <c r="G137" s="4"/>
      <c r="H137" s="4"/>
      <c r="I137" s="4"/>
      <c r="J137" s="4"/>
      <c r="K137" s="4"/>
      <c r="L137" s="1"/>
      <c r="M137" s="4"/>
      <c r="N137" s="5"/>
      <c r="O137" s="4"/>
      <c r="P137" s="4"/>
      <c r="Q137" s="4"/>
      <c r="R137" s="4"/>
      <c r="S137" s="4"/>
    </row>
    <row r="138" spans="1:19" hidden="1" x14ac:dyDescent="0.25">
      <c r="A138" s="37" t="s">
        <v>186</v>
      </c>
      <c r="B138" s="6" t="s">
        <v>262</v>
      </c>
      <c r="C138" s="4">
        <f t="shared" si="14"/>
        <v>734531.5</v>
      </c>
      <c r="D138" s="4"/>
      <c r="E138" s="4">
        <v>734531.5</v>
      </c>
      <c r="F138" s="4"/>
      <c r="G138" s="4"/>
      <c r="H138" s="4"/>
      <c r="I138" s="4"/>
      <c r="J138" s="4"/>
      <c r="K138" s="4"/>
      <c r="L138" s="1"/>
      <c r="M138" s="4"/>
      <c r="N138" s="5"/>
      <c r="O138" s="4"/>
      <c r="P138" s="4"/>
      <c r="Q138" s="4"/>
      <c r="R138" s="4"/>
      <c r="S138" s="4"/>
    </row>
    <row r="139" spans="1:19" hidden="1" x14ac:dyDescent="0.25">
      <c r="A139" s="37" t="s">
        <v>188</v>
      </c>
      <c r="B139" s="6" t="s">
        <v>264</v>
      </c>
      <c r="C139" s="4">
        <f t="shared" si="14"/>
        <v>1981978.47</v>
      </c>
      <c r="D139" s="4"/>
      <c r="E139" s="4">
        <v>1981978.47</v>
      </c>
      <c r="F139" s="4"/>
      <c r="G139" s="4"/>
      <c r="H139" s="4"/>
      <c r="I139" s="4"/>
      <c r="J139" s="4"/>
      <c r="K139" s="4"/>
      <c r="L139" s="1"/>
      <c r="M139" s="4"/>
      <c r="N139" s="5"/>
      <c r="O139" s="4"/>
      <c r="P139" s="4"/>
      <c r="Q139" s="4"/>
      <c r="R139" s="4"/>
      <c r="S139" s="4"/>
    </row>
    <row r="140" spans="1:19" hidden="1" x14ac:dyDescent="0.25">
      <c r="A140" s="37" t="s">
        <v>190</v>
      </c>
      <c r="B140" s="6" t="s">
        <v>266</v>
      </c>
      <c r="C140" s="4">
        <f t="shared" si="14"/>
        <v>2146011</v>
      </c>
      <c r="D140" s="4"/>
      <c r="E140" s="4">
        <v>2146011</v>
      </c>
      <c r="F140" s="4"/>
      <c r="G140" s="4"/>
      <c r="H140" s="4"/>
      <c r="I140" s="4"/>
      <c r="J140" s="4"/>
      <c r="K140" s="4"/>
      <c r="L140" s="1"/>
      <c r="M140" s="4"/>
      <c r="N140" s="5"/>
      <c r="O140" s="4"/>
      <c r="P140" s="4"/>
      <c r="Q140" s="4"/>
      <c r="R140" s="4"/>
      <c r="S140" s="4"/>
    </row>
    <row r="141" spans="1:19" hidden="1" x14ac:dyDescent="0.25">
      <c r="A141" s="37" t="s">
        <v>192</v>
      </c>
      <c r="B141" s="6" t="s">
        <v>268</v>
      </c>
      <c r="C141" s="4">
        <f t="shared" si="14"/>
        <v>772666.32</v>
      </c>
      <c r="D141" s="4"/>
      <c r="E141" s="4">
        <v>772666.32</v>
      </c>
      <c r="F141" s="4"/>
      <c r="G141" s="4"/>
      <c r="H141" s="4"/>
      <c r="I141" s="4"/>
      <c r="J141" s="4"/>
      <c r="K141" s="4"/>
      <c r="L141" s="1"/>
      <c r="M141" s="4"/>
      <c r="N141" s="5"/>
      <c r="O141" s="4"/>
      <c r="P141" s="4"/>
      <c r="Q141" s="4"/>
      <c r="R141" s="4"/>
      <c r="S141" s="4"/>
    </row>
    <row r="142" spans="1:19" hidden="1" x14ac:dyDescent="0.25">
      <c r="A142" s="37" t="s">
        <v>194</v>
      </c>
      <c r="B142" s="6" t="s">
        <v>2139</v>
      </c>
      <c r="C142" s="4">
        <f t="shared" si="14"/>
        <v>4851771.62</v>
      </c>
      <c r="D142" s="4">
        <f>ROUNDUP(SUM(F142+G142+H142+I142+J142+K142+M142+O142+P142+Q142+R142+S142)*0.0214,2)</f>
        <v>101652.54999999999</v>
      </c>
      <c r="E142" s="4"/>
      <c r="F142" s="4"/>
      <c r="G142" s="4">
        <v>4750119.07</v>
      </c>
      <c r="H142" s="4"/>
      <c r="I142" s="4"/>
      <c r="J142" s="4"/>
      <c r="K142" s="4"/>
      <c r="L142" s="1"/>
      <c r="M142" s="4"/>
      <c r="N142" s="5"/>
      <c r="O142" s="4"/>
      <c r="P142" s="4"/>
      <c r="Q142" s="4"/>
      <c r="R142" s="4"/>
      <c r="S142" s="4"/>
    </row>
    <row r="143" spans="1:19" hidden="1" x14ac:dyDescent="0.25">
      <c r="A143" s="37" t="s">
        <v>196</v>
      </c>
      <c r="B143" s="6" t="s">
        <v>270</v>
      </c>
      <c r="C143" s="4">
        <f t="shared" si="14"/>
        <v>1674885.67</v>
      </c>
      <c r="D143" s="4"/>
      <c r="E143" s="4">
        <v>1674885.67</v>
      </c>
      <c r="F143" s="4"/>
      <c r="G143" s="4"/>
      <c r="H143" s="4"/>
      <c r="I143" s="4"/>
      <c r="J143" s="4"/>
      <c r="K143" s="4"/>
      <c r="L143" s="1"/>
      <c r="M143" s="4"/>
      <c r="N143" s="5"/>
      <c r="O143" s="4"/>
      <c r="P143" s="4"/>
      <c r="Q143" s="4"/>
      <c r="R143" s="4"/>
      <c r="S143" s="4"/>
    </row>
    <row r="144" spans="1:19" hidden="1" x14ac:dyDescent="0.25">
      <c r="A144" s="37" t="s">
        <v>198</v>
      </c>
      <c r="B144" s="6" t="s">
        <v>272</v>
      </c>
      <c r="C144" s="4">
        <f t="shared" si="14"/>
        <v>1427297.56</v>
      </c>
      <c r="D144" s="4"/>
      <c r="E144" s="4">
        <v>1427297.56</v>
      </c>
      <c r="F144" s="4"/>
      <c r="G144" s="4"/>
      <c r="H144" s="4"/>
      <c r="I144" s="4"/>
      <c r="J144" s="4"/>
      <c r="K144" s="4"/>
      <c r="L144" s="1"/>
      <c r="M144" s="4"/>
      <c r="N144" s="5"/>
      <c r="O144" s="4"/>
      <c r="P144" s="4"/>
      <c r="Q144" s="4"/>
      <c r="R144" s="4"/>
      <c r="S144" s="4"/>
    </row>
    <row r="145" spans="1:19" hidden="1" x14ac:dyDescent="0.25">
      <c r="A145" s="37" t="s">
        <v>200</v>
      </c>
      <c r="B145" s="6" t="s">
        <v>1767</v>
      </c>
      <c r="C145" s="4">
        <f>ROUND(SUM(D145+E145+F145+G145+H145+I145+J145+K145+M145+O145+P145+Q145+R145+S145),2)</f>
        <v>6562365.0300000003</v>
      </c>
      <c r="D145" s="4">
        <f>ROUND((F145+G145+H145+I145+J145+K145+M145+O145+P145+Q145+R145+S145)*0.0214,2)</f>
        <v>137492.28</v>
      </c>
      <c r="E145" s="4"/>
      <c r="F145" s="4"/>
      <c r="G145" s="4">
        <v>6424872.75</v>
      </c>
      <c r="H145" s="4"/>
      <c r="I145" s="4"/>
      <c r="J145" s="4"/>
      <c r="K145" s="4"/>
      <c r="L145" s="1"/>
      <c r="M145" s="4"/>
      <c r="N145" s="5"/>
      <c r="O145" s="4"/>
      <c r="P145" s="4"/>
      <c r="Q145" s="4"/>
      <c r="R145" s="4"/>
      <c r="S145" s="4"/>
    </row>
    <row r="146" spans="1:19" hidden="1" x14ac:dyDescent="0.25">
      <c r="A146" s="37" t="s">
        <v>202</v>
      </c>
      <c r="B146" s="6" t="s">
        <v>274</v>
      </c>
      <c r="C146" s="4">
        <f>ROUNDUP(SUM(D146+E146+F146+G146+H146+I146+J146+K146+M146+O146+P146+Q146+R146+S146),2)</f>
        <v>2738212.86</v>
      </c>
      <c r="D146" s="4"/>
      <c r="E146" s="4">
        <v>2738212.86</v>
      </c>
      <c r="F146" s="4"/>
      <c r="G146" s="4"/>
      <c r="H146" s="4"/>
      <c r="I146" s="4"/>
      <c r="J146" s="4"/>
      <c r="K146" s="4"/>
      <c r="L146" s="1"/>
      <c r="M146" s="4"/>
      <c r="N146" s="5"/>
      <c r="O146" s="4"/>
      <c r="P146" s="4"/>
      <c r="Q146" s="4"/>
      <c r="R146" s="4"/>
      <c r="S146" s="4"/>
    </row>
    <row r="147" spans="1:19" hidden="1" x14ac:dyDescent="0.25">
      <c r="A147" s="37" t="s">
        <v>204</v>
      </c>
      <c r="B147" s="6" t="s">
        <v>276</v>
      </c>
      <c r="C147" s="4">
        <f>ROUNDUP(SUM(D147+E147+F147+G147+H147+I147+J147+K147+M147+O147+P147+Q147+R147+S147),2)</f>
        <v>707986.67</v>
      </c>
      <c r="D147" s="4"/>
      <c r="E147" s="4">
        <v>707986.67</v>
      </c>
      <c r="F147" s="4"/>
      <c r="G147" s="4"/>
      <c r="H147" s="4"/>
      <c r="I147" s="4"/>
      <c r="J147" s="4"/>
      <c r="K147" s="4"/>
      <c r="L147" s="1"/>
      <c r="M147" s="4"/>
      <c r="N147" s="5"/>
      <c r="O147" s="4"/>
      <c r="P147" s="4"/>
      <c r="Q147" s="4"/>
      <c r="R147" s="4"/>
      <c r="S147" s="4"/>
    </row>
    <row r="148" spans="1:19" hidden="1" x14ac:dyDescent="0.25">
      <c r="A148" s="37" t="s">
        <v>206</v>
      </c>
      <c r="B148" s="6" t="s">
        <v>278</v>
      </c>
      <c r="C148" s="4">
        <f>ROUNDUP(SUM(D148+E148+F148+G148+H148+I148+J148+K148+M148+O148+P148+Q148+R148+S148),2)</f>
        <v>1589437.15</v>
      </c>
      <c r="D148" s="4"/>
      <c r="E148" s="4">
        <v>1589437.15</v>
      </c>
      <c r="F148" s="4"/>
      <c r="G148" s="4"/>
      <c r="H148" s="4"/>
      <c r="I148" s="4"/>
      <c r="J148" s="4"/>
      <c r="K148" s="4"/>
      <c r="L148" s="1"/>
      <c r="M148" s="4"/>
      <c r="N148" s="5"/>
      <c r="O148" s="4"/>
      <c r="P148" s="4"/>
      <c r="Q148" s="4"/>
      <c r="R148" s="4"/>
      <c r="S148" s="4"/>
    </row>
    <row r="149" spans="1:19" hidden="1" x14ac:dyDescent="0.25">
      <c r="A149" s="37" t="s">
        <v>208</v>
      </c>
      <c r="B149" s="6" t="s">
        <v>2136</v>
      </c>
      <c r="C149" s="4">
        <f t="shared" ref="C149" si="15">ROUNDUP(SUM(D149+E149+F149+G149+H149+I149+J149+K149+M149+O149+P149+Q149+R149+S149),2)</f>
        <v>1693679.18</v>
      </c>
      <c r="D149" s="4">
        <f t="shared" ref="D149" si="16">ROUNDUP(SUM(F149+G149+H149+I149+J149+K149+M149+O149+P149+Q149+R149+S149)*0.0214,2)</f>
        <v>35485.35</v>
      </c>
      <c r="E149" s="4"/>
      <c r="F149" s="2"/>
      <c r="G149" s="4">
        <v>1658193.83</v>
      </c>
      <c r="H149" s="2"/>
      <c r="I149" s="2"/>
      <c r="J149" s="2"/>
      <c r="K149" s="2"/>
      <c r="L149" s="15"/>
      <c r="M149" s="2"/>
      <c r="N149" s="3"/>
      <c r="O149" s="2"/>
      <c r="P149" s="2"/>
      <c r="Q149" s="2"/>
      <c r="R149" s="2"/>
      <c r="S149" s="2"/>
    </row>
    <row r="150" spans="1:19" hidden="1" x14ac:dyDescent="0.25">
      <c r="A150" s="37" t="s">
        <v>210</v>
      </c>
      <c r="B150" s="6" t="s">
        <v>280</v>
      </c>
      <c r="C150" s="4">
        <f>ROUNDUP(SUM(D150+E150+F150+G150+H150+I150+J150+K150+M150+O150+P150+Q150+R150+S150),2)</f>
        <v>25945.200000000001</v>
      </c>
      <c r="D150" s="4"/>
      <c r="E150" s="4">
        <v>25945.200000000001</v>
      </c>
      <c r="F150" s="4"/>
      <c r="G150" s="4"/>
      <c r="H150" s="4"/>
      <c r="I150" s="4"/>
      <c r="J150" s="4"/>
      <c r="K150" s="4"/>
      <c r="L150" s="1"/>
      <c r="M150" s="4"/>
      <c r="N150" s="5"/>
      <c r="O150" s="4"/>
      <c r="P150" s="4"/>
      <c r="Q150" s="4"/>
      <c r="R150" s="4"/>
      <c r="S150" s="4"/>
    </row>
    <row r="151" spans="1:19" hidden="1" x14ac:dyDescent="0.25">
      <c r="A151" s="37" t="s">
        <v>212</v>
      </c>
      <c r="B151" s="6" t="s">
        <v>282</v>
      </c>
      <c r="C151" s="4">
        <f>ROUNDUP(SUM(D151+E151+F151+G151+H151+I151+J151+K151+M151+O151+P151+Q151+R151+S151),2)</f>
        <v>165902.9</v>
      </c>
      <c r="D151" s="4"/>
      <c r="E151" s="4">
        <v>165902.9</v>
      </c>
      <c r="F151" s="4"/>
      <c r="G151" s="4"/>
      <c r="H151" s="4"/>
      <c r="I151" s="4"/>
      <c r="J151" s="4"/>
      <c r="K151" s="4"/>
      <c r="L151" s="1"/>
      <c r="M151" s="4"/>
      <c r="N151" s="5"/>
      <c r="O151" s="4"/>
      <c r="P151" s="4"/>
      <c r="Q151" s="4"/>
      <c r="R151" s="4"/>
      <c r="S151" s="4"/>
    </row>
    <row r="152" spans="1:19" hidden="1" x14ac:dyDescent="0.25">
      <c r="A152" s="90" t="s">
        <v>1871</v>
      </c>
      <c r="B152" s="90"/>
      <c r="C152" s="2">
        <f t="shared" ref="C152:S152" si="17">SUM(C135:C151)</f>
        <v>53799197.070000008</v>
      </c>
      <c r="D152" s="2">
        <f t="shared" si="17"/>
        <v>763142.79999999993</v>
      </c>
      <c r="E152" s="2">
        <f t="shared" si="17"/>
        <v>17375176.179999996</v>
      </c>
      <c r="F152" s="2">
        <f t="shared" si="17"/>
        <v>0</v>
      </c>
      <c r="G152" s="2">
        <f t="shared" si="17"/>
        <v>12833185.65</v>
      </c>
      <c r="H152" s="2">
        <f t="shared" si="17"/>
        <v>0</v>
      </c>
      <c r="I152" s="2">
        <f t="shared" si="17"/>
        <v>0</v>
      </c>
      <c r="J152" s="2">
        <f t="shared" si="17"/>
        <v>0</v>
      </c>
      <c r="K152" s="2">
        <f t="shared" si="17"/>
        <v>0</v>
      </c>
      <c r="L152" s="3">
        <f t="shared" si="17"/>
        <v>4</v>
      </c>
      <c r="M152" s="2">
        <f t="shared" si="17"/>
        <v>22827692.440000001</v>
      </c>
      <c r="N152" s="2">
        <f t="shared" si="17"/>
        <v>0</v>
      </c>
      <c r="O152" s="2">
        <f t="shared" si="17"/>
        <v>0</v>
      </c>
      <c r="P152" s="2">
        <f t="shared" si="17"/>
        <v>0</v>
      </c>
      <c r="Q152" s="2">
        <f t="shared" si="17"/>
        <v>0</v>
      </c>
      <c r="R152" s="2">
        <f t="shared" si="17"/>
        <v>0</v>
      </c>
      <c r="S152" s="2">
        <f t="shared" si="17"/>
        <v>0</v>
      </c>
    </row>
    <row r="153" spans="1:19" hidden="1" x14ac:dyDescent="0.25">
      <c r="A153" s="91" t="s">
        <v>1872</v>
      </c>
      <c r="B153" s="91"/>
      <c r="C153" s="91"/>
      <c r="D153" s="2"/>
      <c r="E153" s="2"/>
      <c r="F153" s="2"/>
      <c r="G153" s="2"/>
      <c r="H153" s="2"/>
      <c r="I153" s="2"/>
      <c r="J153" s="2"/>
      <c r="K153" s="2"/>
      <c r="L153" s="15"/>
      <c r="M153" s="2"/>
      <c r="N153" s="3"/>
      <c r="O153" s="2"/>
      <c r="P153" s="2"/>
      <c r="Q153" s="2"/>
      <c r="R153" s="2"/>
      <c r="S153" s="2"/>
    </row>
    <row r="154" spans="1:19" hidden="1" x14ac:dyDescent="0.25">
      <c r="A154" s="37" t="s">
        <v>214</v>
      </c>
      <c r="B154" s="6" t="s">
        <v>306</v>
      </c>
      <c r="C154" s="4">
        <f t="shared" ref="C154:C185" si="18">ROUNDUP(SUM(D154+E154+F154+G154+H154+I154+J154+K154+M154+O154+P154+Q154+R154+S154),2)</f>
        <v>784571.49</v>
      </c>
      <c r="D154" s="4"/>
      <c r="E154" s="4">
        <v>784571.49</v>
      </c>
      <c r="F154" s="4"/>
      <c r="G154" s="4"/>
      <c r="H154" s="4"/>
      <c r="I154" s="4"/>
      <c r="J154" s="4"/>
      <c r="K154" s="4"/>
      <c r="L154" s="1"/>
      <c r="M154" s="4"/>
      <c r="N154" s="5"/>
      <c r="O154" s="4"/>
      <c r="P154" s="4"/>
      <c r="Q154" s="4"/>
      <c r="R154" s="4"/>
      <c r="S154" s="4"/>
    </row>
    <row r="155" spans="1:19" hidden="1" x14ac:dyDescent="0.25">
      <c r="A155" s="37" t="s">
        <v>216</v>
      </c>
      <c r="B155" s="6" t="s">
        <v>308</v>
      </c>
      <c r="C155" s="4">
        <f t="shared" si="18"/>
        <v>193091.07</v>
      </c>
      <c r="D155" s="4"/>
      <c r="E155" s="4">
        <v>193091.07</v>
      </c>
      <c r="F155" s="4"/>
      <c r="G155" s="4"/>
      <c r="H155" s="4"/>
      <c r="I155" s="4"/>
      <c r="J155" s="4"/>
      <c r="K155" s="4"/>
      <c r="L155" s="1"/>
      <c r="M155" s="4"/>
      <c r="N155" s="5"/>
      <c r="O155" s="4"/>
      <c r="P155" s="4"/>
      <c r="Q155" s="4"/>
      <c r="R155" s="4"/>
      <c r="S155" s="4"/>
    </row>
    <row r="156" spans="1:19" hidden="1" x14ac:dyDescent="0.25">
      <c r="A156" s="37" t="s">
        <v>218</v>
      </c>
      <c r="B156" s="6" t="s">
        <v>310</v>
      </c>
      <c r="C156" s="4">
        <f t="shared" si="18"/>
        <v>256181.03</v>
      </c>
      <c r="D156" s="4"/>
      <c r="E156" s="4">
        <v>256181.03</v>
      </c>
      <c r="F156" s="4"/>
      <c r="G156" s="4"/>
      <c r="H156" s="4"/>
      <c r="I156" s="4"/>
      <c r="J156" s="4"/>
      <c r="K156" s="4"/>
      <c r="L156" s="1"/>
      <c r="M156" s="4"/>
      <c r="N156" s="5"/>
      <c r="O156" s="4"/>
      <c r="P156" s="4"/>
      <c r="Q156" s="4"/>
      <c r="R156" s="4"/>
      <c r="S156" s="4"/>
    </row>
    <row r="157" spans="1:19" hidden="1" x14ac:dyDescent="0.25">
      <c r="A157" s="37" t="s">
        <v>220</v>
      </c>
      <c r="B157" s="6" t="s">
        <v>290</v>
      </c>
      <c r="C157" s="4">
        <f t="shared" si="18"/>
        <v>126866.53</v>
      </c>
      <c r="D157" s="4"/>
      <c r="E157" s="4">
        <v>126866.53</v>
      </c>
      <c r="F157" s="4"/>
      <c r="G157" s="4"/>
      <c r="H157" s="4"/>
      <c r="I157" s="4"/>
      <c r="J157" s="4"/>
      <c r="K157" s="4"/>
      <c r="L157" s="1"/>
      <c r="M157" s="4"/>
      <c r="N157" s="5"/>
      <c r="O157" s="4"/>
      <c r="P157" s="4"/>
      <c r="Q157" s="4"/>
      <c r="R157" s="4"/>
      <c r="S157" s="4"/>
    </row>
    <row r="158" spans="1:19" hidden="1" x14ac:dyDescent="0.25">
      <c r="A158" s="37" t="s">
        <v>222</v>
      </c>
      <c r="B158" s="6" t="s">
        <v>312</v>
      </c>
      <c r="C158" s="4">
        <f t="shared" si="18"/>
        <v>587309.64</v>
      </c>
      <c r="D158" s="4"/>
      <c r="E158" s="4">
        <v>587309.64</v>
      </c>
      <c r="F158" s="4"/>
      <c r="G158" s="4"/>
      <c r="H158" s="4"/>
      <c r="I158" s="4"/>
      <c r="J158" s="4"/>
      <c r="K158" s="4"/>
      <c r="L158" s="1"/>
      <c r="M158" s="4"/>
      <c r="N158" s="5"/>
      <c r="O158" s="4"/>
      <c r="P158" s="4"/>
      <c r="Q158" s="4"/>
      <c r="R158" s="4"/>
      <c r="S158" s="4"/>
    </row>
    <row r="159" spans="1:19" hidden="1" x14ac:dyDescent="0.25">
      <c r="A159" s="37" t="s">
        <v>224</v>
      </c>
      <c r="B159" s="6" t="s">
        <v>314</v>
      </c>
      <c r="C159" s="4">
        <f t="shared" si="18"/>
        <v>606768.67000000004</v>
      </c>
      <c r="D159" s="4"/>
      <c r="E159" s="4">
        <v>606768.67000000004</v>
      </c>
      <c r="F159" s="4"/>
      <c r="G159" s="4"/>
      <c r="H159" s="4"/>
      <c r="I159" s="4"/>
      <c r="J159" s="4"/>
      <c r="K159" s="4"/>
      <c r="L159" s="1"/>
      <c r="M159" s="4"/>
      <c r="N159" s="5"/>
      <c r="O159" s="4"/>
      <c r="P159" s="4"/>
      <c r="Q159" s="4"/>
      <c r="R159" s="4"/>
      <c r="S159" s="4"/>
    </row>
    <row r="160" spans="1:19" hidden="1" x14ac:dyDescent="0.25">
      <c r="A160" s="37" t="s">
        <v>226</v>
      </c>
      <c r="B160" s="6" t="s">
        <v>316</v>
      </c>
      <c r="C160" s="4">
        <f t="shared" si="18"/>
        <v>298214.48</v>
      </c>
      <c r="D160" s="4"/>
      <c r="E160" s="4">
        <v>298214.48</v>
      </c>
      <c r="F160" s="4"/>
      <c r="G160" s="4"/>
      <c r="H160" s="4"/>
      <c r="I160" s="4"/>
      <c r="J160" s="4"/>
      <c r="K160" s="4"/>
      <c r="L160" s="1"/>
      <c r="M160" s="4"/>
      <c r="N160" s="5"/>
      <c r="O160" s="4"/>
      <c r="P160" s="4"/>
      <c r="Q160" s="4"/>
      <c r="R160" s="4"/>
      <c r="S160" s="4"/>
    </row>
    <row r="161" spans="1:19" hidden="1" x14ac:dyDescent="0.25">
      <c r="A161" s="37" t="s">
        <v>228</v>
      </c>
      <c r="B161" s="6" t="s">
        <v>318</v>
      </c>
      <c r="C161" s="4">
        <f t="shared" si="18"/>
        <v>249703.74</v>
      </c>
      <c r="D161" s="4"/>
      <c r="E161" s="4">
        <v>249703.74</v>
      </c>
      <c r="F161" s="4"/>
      <c r="G161" s="4"/>
      <c r="H161" s="4"/>
      <c r="I161" s="4"/>
      <c r="J161" s="4"/>
      <c r="K161" s="4"/>
      <c r="L161" s="1"/>
      <c r="M161" s="4"/>
      <c r="N161" s="5"/>
      <c r="O161" s="4"/>
      <c r="P161" s="4"/>
      <c r="Q161" s="4"/>
      <c r="R161" s="4"/>
      <c r="S161" s="4"/>
    </row>
    <row r="162" spans="1:19" hidden="1" x14ac:dyDescent="0.25">
      <c r="A162" s="37" t="s">
        <v>230</v>
      </c>
      <c r="B162" s="6" t="s">
        <v>322</v>
      </c>
      <c r="C162" s="4">
        <f t="shared" si="18"/>
        <v>852826.17</v>
      </c>
      <c r="D162" s="4"/>
      <c r="E162" s="4">
        <v>852826.17</v>
      </c>
      <c r="F162" s="4"/>
      <c r="G162" s="4"/>
      <c r="H162" s="4"/>
      <c r="I162" s="4"/>
      <c r="J162" s="4"/>
      <c r="K162" s="4"/>
      <c r="L162" s="1"/>
      <c r="M162" s="4"/>
      <c r="N162" s="5"/>
      <c r="O162" s="4"/>
      <c r="P162" s="4"/>
      <c r="Q162" s="4"/>
      <c r="R162" s="4"/>
      <c r="S162" s="4"/>
    </row>
    <row r="163" spans="1:19" hidden="1" x14ac:dyDescent="0.25">
      <c r="A163" s="37" t="s">
        <v>232</v>
      </c>
      <c r="B163" s="6" t="s">
        <v>324</v>
      </c>
      <c r="C163" s="4">
        <f t="shared" si="18"/>
        <v>2091153.87</v>
      </c>
      <c r="D163" s="4"/>
      <c r="E163" s="4">
        <v>2091153.87</v>
      </c>
      <c r="F163" s="4"/>
      <c r="G163" s="4"/>
      <c r="H163" s="4"/>
      <c r="I163" s="4"/>
      <c r="J163" s="4"/>
      <c r="K163" s="4"/>
      <c r="L163" s="1"/>
      <c r="M163" s="4"/>
      <c r="N163" s="5"/>
      <c r="O163" s="4"/>
      <c r="P163" s="4"/>
      <c r="Q163" s="4"/>
      <c r="R163" s="4"/>
      <c r="S163" s="4"/>
    </row>
    <row r="164" spans="1:19" hidden="1" x14ac:dyDescent="0.25">
      <c r="A164" s="37" t="s">
        <v>234</v>
      </c>
      <c r="B164" s="6" t="s">
        <v>292</v>
      </c>
      <c r="C164" s="4">
        <f t="shared" si="18"/>
        <v>1256886.54</v>
      </c>
      <c r="D164" s="4"/>
      <c r="E164" s="4">
        <v>1256886.54</v>
      </c>
      <c r="F164" s="4"/>
      <c r="G164" s="4"/>
      <c r="H164" s="4"/>
      <c r="I164" s="4"/>
      <c r="J164" s="4"/>
      <c r="K164" s="4"/>
      <c r="L164" s="1"/>
      <c r="M164" s="4"/>
      <c r="N164" s="5"/>
      <c r="O164" s="4"/>
      <c r="P164" s="4"/>
      <c r="Q164" s="4"/>
      <c r="R164" s="4"/>
      <c r="S164" s="4"/>
    </row>
    <row r="165" spans="1:19" hidden="1" x14ac:dyDescent="0.25">
      <c r="A165" s="37" t="s">
        <v>236</v>
      </c>
      <c r="B165" s="6" t="s">
        <v>294</v>
      </c>
      <c r="C165" s="4">
        <f t="shared" si="18"/>
        <v>1166897.45</v>
      </c>
      <c r="D165" s="4"/>
      <c r="E165" s="4">
        <v>1166897.45</v>
      </c>
      <c r="F165" s="4"/>
      <c r="G165" s="4"/>
      <c r="H165" s="4"/>
      <c r="I165" s="4"/>
      <c r="J165" s="4"/>
      <c r="K165" s="4"/>
      <c r="L165" s="1"/>
      <c r="M165" s="4"/>
      <c r="N165" s="5"/>
      <c r="O165" s="4"/>
      <c r="P165" s="4"/>
      <c r="Q165" s="4"/>
      <c r="R165" s="4"/>
      <c r="S165" s="4"/>
    </row>
    <row r="166" spans="1:19" hidden="1" x14ac:dyDescent="0.25">
      <c r="A166" s="37" t="s">
        <v>238</v>
      </c>
      <c r="B166" s="6" t="s">
        <v>296</v>
      </c>
      <c r="C166" s="4">
        <f t="shared" si="18"/>
        <v>4608522.51</v>
      </c>
      <c r="D166" s="4">
        <v>108444.83</v>
      </c>
      <c r="E166" s="4">
        <v>1788957.06</v>
      </c>
      <c r="F166" s="4"/>
      <c r="G166" s="4"/>
      <c r="H166" s="4"/>
      <c r="I166" s="4"/>
      <c r="J166" s="4">
        <v>2711120.62</v>
      </c>
      <c r="K166" s="4"/>
      <c r="L166" s="1"/>
      <c r="M166" s="4"/>
      <c r="N166" s="5"/>
      <c r="O166" s="4"/>
      <c r="P166" s="4"/>
      <c r="Q166" s="4"/>
      <c r="R166" s="4"/>
      <c r="S166" s="4"/>
    </row>
    <row r="167" spans="1:19" hidden="1" x14ac:dyDescent="0.25">
      <c r="A167" s="37" t="s">
        <v>240</v>
      </c>
      <c r="B167" s="6" t="s">
        <v>298</v>
      </c>
      <c r="C167" s="4">
        <f t="shared" si="18"/>
        <v>1689884.35</v>
      </c>
      <c r="D167" s="4"/>
      <c r="E167" s="4">
        <v>1689884.35</v>
      </c>
      <c r="F167" s="4"/>
      <c r="G167" s="4"/>
      <c r="H167" s="4"/>
      <c r="I167" s="4"/>
      <c r="J167" s="4"/>
      <c r="K167" s="4"/>
      <c r="L167" s="1"/>
      <c r="M167" s="4"/>
      <c r="N167" s="5"/>
      <c r="O167" s="4"/>
      <c r="P167" s="4"/>
      <c r="Q167" s="4"/>
      <c r="R167" s="4"/>
      <c r="S167" s="4"/>
    </row>
    <row r="168" spans="1:19" hidden="1" x14ac:dyDescent="0.25">
      <c r="A168" s="37" t="s">
        <v>242</v>
      </c>
      <c r="B168" s="6" t="s">
        <v>300</v>
      </c>
      <c r="C168" s="4">
        <f t="shared" si="18"/>
        <v>2518518.88</v>
      </c>
      <c r="D168" s="4">
        <f t="shared" ref="D168:D169" si="19">ROUNDUP(SUM(F168+G168+H168+I168+J168+K168+M168+O168+P168+Q168+R168+S168)*0.0214,2)</f>
        <v>28029.519999999997</v>
      </c>
      <c r="E168" s="4">
        <v>1180699.03</v>
      </c>
      <c r="F168" s="4"/>
      <c r="G168" s="4"/>
      <c r="H168" s="4"/>
      <c r="I168" s="4"/>
      <c r="J168" s="4">
        <v>1309790.33</v>
      </c>
      <c r="K168" s="4"/>
      <c r="L168" s="1"/>
      <c r="M168" s="4"/>
      <c r="N168" s="5"/>
      <c r="O168" s="4"/>
      <c r="P168" s="4"/>
      <c r="Q168" s="4"/>
      <c r="R168" s="4"/>
      <c r="S168" s="4"/>
    </row>
    <row r="169" spans="1:19" hidden="1" x14ac:dyDescent="0.25">
      <c r="A169" s="37" t="s">
        <v>244</v>
      </c>
      <c r="B169" s="6" t="s">
        <v>302</v>
      </c>
      <c r="C169" s="4">
        <f t="shared" si="18"/>
        <v>1578913.88</v>
      </c>
      <c r="D169" s="4">
        <f t="shared" si="19"/>
        <v>20328</v>
      </c>
      <c r="E169" s="4">
        <v>608679.35</v>
      </c>
      <c r="F169" s="4"/>
      <c r="G169" s="4"/>
      <c r="H169" s="4"/>
      <c r="I169" s="4"/>
      <c r="J169" s="4">
        <v>949906.53</v>
      </c>
      <c r="K169" s="4"/>
      <c r="L169" s="1"/>
      <c r="M169" s="4"/>
      <c r="N169" s="5"/>
      <c r="O169" s="4"/>
      <c r="P169" s="4"/>
      <c r="Q169" s="4"/>
      <c r="R169" s="4"/>
      <c r="S169" s="4"/>
    </row>
    <row r="170" spans="1:19" hidden="1" x14ac:dyDescent="0.25">
      <c r="A170" s="37" t="s">
        <v>246</v>
      </c>
      <c r="B170" s="6" t="s">
        <v>304</v>
      </c>
      <c r="C170" s="4">
        <f t="shared" si="18"/>
        <v>647390.51</v>
      </c>
      <c r="D170" s="4"/>
      <c r="E170" s="4">
        <v>647390.51</v>
      </c>
      <c r="F170" s="4"/>
      <c r="G170" s="4"/>
      <c r="H170" s="4"/>
      <c r="I170" s="4"/>
      <c r="J170" s="4"/>
      <c r="K170" s="4"/>
      <c r="L170" s="1"/>
      <c r="M170" s="4"/>
      <c r="N170" s="5"/>
      <c r="O170" s="4"/>
      <c r="P170" s="4"/>
      <c r="Q170" s="4"/>
      <c r="R170" s="4"/>
      <c r="S170" s="4"/>
    </row>
    <row r="171" spans="1:19" hidden="1" x14ac:dyDescent="0.25">
      <c r="A171" s="37" t="s">
        <v>248</v>
      </c>
      <c r="B171" s="6" t="s">
        <v>328</v>
      </c>
      <c r="C171" s="4">
        <f t="shared" si="18"/>
        <v>185374.87</v>
      </c>
      <c r="D171" s="4"/>
      <c r="E171" s="4">
        <v>185374.87</v>
      </c>
      <c r="F171" s="4"/>
      <c r="G171" s="4"/>
      <c r="H171" s="4"/>
      <c r="I171" s="4"/>
      <c r="J171" s="4"/>
      <c r="K171" s="4"/>
      <c r="L171" s="1"/>
      <c r="M171" s="4"/>
      <c r="N171" s="5"/>
      <c r="O171" s="4"/>
      <c r="P171" s="4"/>
      <c r="Q171" s="4"/>
      <c r="R171" s="4"/>
      <c r="S171" s="4"/>
    </row>
    <row r="172" spans="1:19" hidden="1" x14ac:dyDescent="0.25">
      <c r="A172" s="37" t="s">
        <v>250</v>
      </c>
      <c r="B172" s="6" t="s">
        <v>330</v>
      </c>
      <c r="C172" s="4">
        <f t="shared" si="18"/>
        <v>267715.55</v>
      </c>
      <c r="D172" s="4"/>
      <c r="E172" s="4">
        <v>267715.55</v>
      </c>
      <c r="F172" s="4"/>
      <c r="G172" s="4"/>
      <c r="H172" s="4"/>
      <c r="I172" s="4"/>
      <c r="J172" s="4"/>
      <c r="K172" s="4"/>
      <c r="L172" s="1"/>
      <c r="M172" s="4"/>
      <c r="N172" s="5"/>
      <c r="O172" s="4"/>
      <c r="P172" s="4"/>
      <c r="Q172" s="4"/>
      <c r="R172" s="4"/>
      <c r="S172" s="4"/>
    </row>
    <row r="173" spans="1:19" hidden="1" x14ac:dyDescent="0.25">
      <c r="A173" s="37" t="s">
        <v>252</v>
      </c>
      <c r="B173" s="6" t="s">
        <v>332</v>
      </c>
      <c r="C173" s="4">
        <f t="shared" si="18"/>
        <v>107556.13</v>
      </c>
      <c r="D173" s="4"/>
      <c r="E173" s="4">
        <v>107556.13</v>
      </c>
      <c r="F173" s="4"/>
      <c r="G173" s="4"/>
      <c r="H173" s="4"/>
      <c r="I173" s="4"/>
      <c r="J173" s="4"/>
      <c r="K173" s="4"/>
      <c r="L173" s="1"/>
      <c r="M173" s="4"/>
      <c r="N173" s="5"/>
      <c r="O173" s="4"/>
      <c r="P173" s="4"/>
      <c r="Q173" s="4"/>
      <c r="R173" s="4"/>
      <c r="S173" s="4"/>
    </row>
    <row r="174" spans="1:19" hidden="1" x14ac:dyDescent="0.25">
      <c r="A174" s="37" t="s">
        <v>254</v>
      </c>
      <c r="B174" s="6" t="s">
        <v>334</v>
      </c>
      <c r="C174" s="4">
        <f t="shared" si="18"/>
        <v>447746.17</v>
      </c>
      <c r="D174" s="4"/>
      <c r="E174" s="4">
        <v>447746.17</v>
      </c>
      <c r="F174" s="4"/>
      <c r="G174" s="4"/>
      <c r="H174" s="4"/>
      <c r="I174" s="4"/>
      <c r="J174" s="4"/>
      <c r="K174" s="4"/>
      <c r="L174" s="1"/>
      <c r="M174" s="4"/>
      <c r="N174" s="5"/>
      <c r="O174" s="4"/>
      <c r="P174" s="4"/>
      <c r="Q174" s="4"/>
      <c r="R174" s="4"/>
      <c r="S174" s="4"/>
    </row>
    <row r="175" spans="1:19" hidden="1" x14ac:dyDescent="0.25">
      <c r="A175" s="37" t="s">
        <v>256</v>
      </c>
      <c r="B175" s="6" t="s">
        <v>326</v>
      </c>
      <c r="C175" s="4">
        <f t="shared" si="18"/>
        <v>240893.53</v>
      </c>
      <c r="D175" s="4"/>
      <c r="E175" s="4">
        <v>240893.53</v>
      </c>
      <c r="F175" s="4"/>
      <c r="G175" s="4"/>
      <c r="H175" s="4"/>
      <c r="I175" s="4"/>
      <c r="J175" s="4"/>
      <c r="K175" s="4"/>
      <c r="L175" s="1"/>
      <c r="M175" s="4"/>
      <c r="N175" s="5"/>
      <c r="O175" s="4"/>
      <c r="P175" s="4"/>
      <c r="Q175" s="4"/>
      <c r="R175" s="4"/>
      <c r="S175" s="4"/>
    </row>
    <row r="176" spans="1:19" hidden="1" x14ac:dyDescent="0.25">
      <c r="A176" s="37" t="s">
        <v>258</v>
      </c>
      <c r="B176" s="6" t="s">
        <v>343</v>
      </c>
      <c r="C176" s="4">
        <f t="shared" si="18"/>
        <v>1182892.72</v>
      </c>
      <c r="D176" s="4"/>
      <c r="E176" s="4">
        <v>1182892.72</v>
      </c>
      <c r="F176" s="4"/>
      <c r="G176" s="4"/>
      <c r="H176" s="4"/>
      <c r="I176" s="4"/>
      <c r="J176" s="4"/>
      <c r="K176" s="4"/>
      <c r="L176" s="1"/>
      <c r="M176" s="4"/>
      <c r="N176" s="5"/>
      <c r="O176" s="4"/>
      <c r="P176" s="4"/>
      <c r="Q176" s="4"/>
      <c r="R176" s="4"/>
      <c r="S176" s="4"/>
    </row>
    <row r="177" spans="1:19" hidden="1" x14ac:dyDescent="0.25">
      <c r="A177" s="37" t="s">
        <v>260</v>
      </c>
      <c r="B177" s="6" t="s">
        <v>345</v>
      </c>
      <c r="C177" s="4">
        <f t="shared" si="18"/>
        <v>662564.43000000005</v>
      </c>
      <c r="D177" s="4"/>
      <c r="E177" s="4">
        <v>662564.43000000005</v>
      </c>
      <c r="F177" s="4"/>
      <c r="G177" s="4"/>
      <c r="H177" s="4"/>
      <c r="I177" s="4"/>
      <c r="J177" s="4"/>
      <c r="K177" s="4"/>
      <c r="L177" s="1"/>
      <c r="M177" s="4"/>
      <c r="N177" s="5"/>
      <c r="O177" s="4"/>
      <c r="P177" s="4"/>
      <c r="Q177" s="4"/>
      <c r="R177" s="4"/>
      <c r="S177" s="4"/>
    </row>
    <row r="178" spans="1:19" hidden="1" x14ac:dyDescent="0.25">
      <c r="A178" s="37" t="s">
        <v>261</v>
      </c>
      <c r="B178" s="6" t="s">
        <v>347</v>
      </c>
      <c r="C178" s="4">
        <f t="shared" si="18"/>
        <v>662564.43000000005</v>
      </c>
      <c r="D178" s="4"/>
      <c r="E178" s="4">
        <v>662564.43000000005</v>
      </c>
      <c r="F178" s="4"/>
      <c r="G178" s="4"/>
      <c r="H178" s="4"/>
      <c r="I178" s="4"/>
      <c r="J178" s="4"/>
      <c r="K178" s="4"/>
      <c r="L178" s="1"/>
      <c r="M178" s="4"/>
      <c r="N178" s="5"/>
      <c r="O178" s="4"/>
      <c r="P178" s="4"/>
      <c r="Q178" s="4"/>
      <c r="R178" s="4"/>
      <c r="S178" s="4"/>
    </row>
    <row r="179" spans="1:19" hidden="1" x14ac:dyDescent="0.25">
      <c r="A179" s="37" t="s">
        <v>263</v>
      </c>
      <c r="B179" s="6" t="s">
        <v>349</v>
      </c>
      <c r="C179" s="4">
        <f t="shared" si="18"/>
        <v>1210803.3899999999</v>
      </c>
      <c r="D179" s="4"/>
      <c r="E179" s="4">
        <v>1210803.3899999999</v>
      </c>
      <c r="F179" s="4"/>
      <c r="G179" s="4"/>
      <c r="H179" s="4"/>
      <c r="I179" s="4"/>
      <c r="J179" s="4"/>
      <c r="K179" s="4"/>
      <c r="L179" s="1"/>
      <c r="M179" s="4"/>
      <c r="N179" s="5"/>
      <c r="O179" s="4"/>
      <c r="P179" s="4"/>
      <c r="Q179" s="4"/>
      <c r="R179" s="4"/>
      <c r="S179" s="4"/>
    </row>
    <row r="180" spans="1:19" hidden="1" x14ac:dyDescent="0.25">
      <c r="A180" s="37" t="s">
        <v>265</v>
      </c>
      <c r="B180" s="6" t="s">
        <v>351</v>
      </c>
      <c r="C180" s="4">
        <f t="shared" si="18"/>
        <v>332141.48</v>
      </c>
      <c r="D180" s="4"/>
      <c r="E180" s="4">
        <v>332141.48</v>
      </c>
      <c r="F180" s="4"/>
      <c r="G180" s="4"/>
      <c r="H180" s="4"/>
      <c r="I180" s="4"/>
      <c r="J180" s="4"/>
      <c r="K180" s="4"/>
      <c r="L180" s="1"/>
      <c r="M180" s="4"/>
      <c r="N180" s="5"/>
      <c r="O180" s="4"/>
      <c r="P180" s="4"/>
      <c r="Q180" s="4"/>
      <c r="R180" s="4"/>
      <c r="S180" s="4"/>
    </row>
    <row r="181" spans="1:19" hidden="1" x14ac:dyDescent="0.25">
      <c r="A181" s="37" t="s">
        <v>267</v>
      </c>
      <c r="B181" s="6" t="s">
        <v>353</v>
      </c>
      <c r="C181" s="4">
        <f t="shared" si="18"/>
        <v>332141.48</v>
      </c>
      <c r="D181" s="4"/>
      <c r="E181" s="4">
        <v>332141.48</v>
      </c>
      <c r="F181" s="4"/>
      <c r="G181" s="4"/>
      <c r="H181" s="4"/>
      <c r="I181" s="4"/>
      <c r="J181" s="4"/>
      <c r="K181" s="4"/>
      <c r="L181" s="1"/>
      <c r="M181" s="4"/>
      <c r="N181" s="5"/>
      <c r="O181" s="4"/>
      <c r="P181" s="4"/>
      <c r="Q181" s="4"/>
      <c r="R181" s="4"/>
      <c r="S181" s="4"/>
    </row>
    <row r="182" spans="1:19" hidden="1" x14ac:dyDescent="0.25">
      <c r="A182" s="37" t="s">
        <v>269</v>
      </c>
      <c r="B182" s="6" t="s">
        <v>337</v>
      </c>
      <c r="C182" s="4">
        <f t="shared" si="18"/>
        <v>1838896.31</v>
      </c>
      <c r="D182" s="4"/>
      <c r="E182" s="4">
        <v>1838896.31</v>
      </c>
      <c r="F182" s="4"/>
      <c r="G182" s="4"/>
      <c r="H182" s="4"/>
      <c r="I182" s="4"/>
      <c r="J182" s="4"/>
      <c r="K182" s="4"/>
      <c r="L182" s="1"/>
      <c r="M182" s="4"/>
      <c r="N182" s="5"/>
      <c r="O182" s="4"/>
      <c r="P182" s="4"/>
      <c r="Q182" s="4"/>
      <c r="R182" s="4"/>
      <c r="S182" s="4"/>
    </row>
    <row r="183" spans="1:19" hidden="1" x14ac:dyDescent="0.25">
      <c r="A183" s="37" t="s">
        <v>271</v>
      </c>
      <c r="B183" s="6" t="s">
        <v>355</v>
      </c>
      <c r="C183" s="4">
        <f t="shared" si="18"/>
        <v>1074015.54</v>
      </c>
      <c r="D183" s="4"/>
      <c r="E183" s="4">
        <v>1074015.54</v>
      </c>
      <c r="F183" s="4"/>
      <c r="G183" s="4"/>
      <c r="H183" s="4"/>
      <c r="I183" s="4"/>
      <c r="J183" s="4"/>
      <c r="K183" s="4"/>
      <c r="L183" s="1"/>
      <c r="M183" s="4"/>
      <c r="N183" s="5"/>
      <c r="O183" s="4"/>
      <c r="P183" s="4"/>
      <c r="Q183" s="4"/>
      <c r="R183" s="4"/>
      <c r="S183" s="4"/>
    </row>
    <row r="184" spans="1:19" hidden="1" x14ac:dyDescent="0.25">
      <c r="A184" s="37" t="s">
        <v>273</v>
      </c>
      <c r="B184" s="6" t="s">
        <v>339</v>
      </c>
      <c r="C184" s="4">
        <f t="shared" si="18"/>
        <v>1406910.27</v>
      </c>
      <c r="D184" s="4"/>
      <c r="E184" s="4">
        <v>1406910.27</v>
      </c>
      <c r="F184" s="4"/>
      <c r="G184" s="4"/>
      <c r="H184" s="4"/>
      <c r="I184" s="4"/>
      <c r="J184" s="4"/>
      <c r="K184" s="4"/>
      <c r="L184" s="1"/>
      <c r="M184" s="4"/>
      <c r="N184" s="5"/>
      <c r="O184" s="4"/>
      <c r="P184" s="4"/>
      <c r="Q184" s="4"/>
      <c r="R184" s="4"/>
      <c r="S184" s="4"/>
    </row>
    <row r="185" spans="1:19" hidden="1" x14ac:dyDescent="0.25">
      <c r="A185" s="37" t="s">
        <v>275</v>
      </c>
      <c r="B185" s="6" t="s">
        <v>341</v>
      </c>
      <c r="C185" s="4">
        <f t="shared" si="18"/>
        <v>662564.43000000005</v>
      </c>
      <c r="D185" s="4"/>
      <c r="E185" s="4">
        <v>662564.43000000005</v>
      </c>
      <c r="F185" s="4"/>
      <c r="G185" s="4"/>
      <c r="H185" s="4"/>
      <c r="I185" s="4"/>
      <c r="J185" s="4"/>
      <c r="K185" s="4"/>
      <c r="L185" s="1"/>
      <c r="M185" s="4"/>
      <c r="N185" s="5"/>
      <c r="O185" s="4"/>
      <c r="P185" s="4"/>
      <c r="Q185" s="4"/>
      <c r="R185" s="4"/>
      <c r="S185" s="4"/>
    </row>
    <row r="186" spans="1:19" hidden="1" x14ac:dyDescent="0.25">
      <c r="A186" s="37" t="s">
        <v>277</v>
      </c>
      <c r="B186" s="6" t="s">
        <v>357</v>
      </c>
      <c r="C186" s="4">
        <f t="shared" ref="C186:C222" si="20">ROUNDUP(SUM(D186+E186+F186+G186+H186+I186+J186+K186+M186+O186+P186+Q186+R186+S186),2)</f>
        <v>12114656.380000001</v>
      </c>
      <c r="D186" s="4">
        <f>ROUNDUP(SUM(F186+G186+H186+I186+J186+K186+M186+O186+P186+Q186+R186+S186)*0.0214,2)</f>
        <v>244256.31</v>
      </c>
      <c r="E186" s="4">
        <v>456553.85</v>
      </c>
      <c r="F186" s="4"/>
      <c r="G186" s="4"/>
      <c r="H186" s="4"/>
      <c r="I186" s="4"/>
      <c r="J186" s="4"/>
      <c r="K186" s="4"/>
      <c r="L186" s="1">
        <v>2</v>
      </c>
      <c r="M186" s="4">
        <v>11413846.220000001</v>
      </c>
      <c r="N186" s="5"/>
      <c r="O186" s="4"/>
      <c r="P186" s="4"/>
      <c r="Q186" s="4"/>
      <c r="R186" s="4"/>
      <c r="S186" s="4"/>
    </row>
    <row r="187" spans="1:19" hidden="1" x14ac:dyDescent="0.25">
      <c r="A187" s="37" t="s">
        <v>1700</v>
      </c>
      <c r="B187" s="6" t="s">
        <v>359</v>
      </c>
      <c r="C187" s="4">
        <f t="shared" si="20"/>
        <v>368611.68</v>
      </c>
      <c r="D187" s="4"/>
      <c r="E187" s="4">
        <v>368611.68</v>
      </c>
      <c r="F187" s="4"/>
      <c r="G187" s="4"/>
      <c r="H187" s="4"/>
      <c r="I187" s="4"/>
      <c r="J187" s="4"/>
      <c r="K187" s="4"/>
      <c r="L187" s="1"/>
      <c r="M187" s="4"/>
      <c r="N187" s="5"/>
      <c r="O187" s="4"/>
      <c r="P187" s="4"/>
      <c r="Q187" s="4"/>
      <c r="R187" s="4"/>
      <c r="S187" s="4"/>
    </row>
    <row r="188" spans="1:19" hidden="1" x14ac:dyDescent="0.25">
      <c r="A188" s="37" t="s">
        <v>279</v>
      </c>
      <c r="B188" s="6" t="s">
        <v>2000</v>
      </c>
      <c r="C188" s="4">
        <f t="shared" ref="C188" si="21">ROUNDUP(SUM(D188+E188+F188+G188+H188+I188+J188+K188+M188+O188+P188+Q188+R188+S188),2)</f>
        <v>5657815.2800000003</v>
      </c>
      <c r="D188" s="4">
        <f>ROUNDUP(SUM(F188+G188+H188+I188+J188+K188+M188+O188+P188+Q188+R188+S188)*0.0214,2)</f>
        <v>118540.48999999999</v>
      </c>
      <c r="E188" s="4"/>
      <c r="F188" s="4"/>
      <c r="G188" s="4"/>
      <c r="H188" s="4"/>
      <c r="I188" s="4"/>
      <c r="J188" s="4"/>
      <c r="K188" s="4"/>
      <c r="L188" s="1"/>
      <c r="M188" s="4"/>
      <c r="N188" s="5" t="s">
        <v>1765</v>
      </c>
      <c r="O188" s="4">
        <v>5539274.79</v>
      </c>
      <c r="P188" s="4"/>
      <c r="Q188" s="4"/>
      <c r="R188" s="4"/>
      <c r="S188" s="4"/>
    </row>
    <row r="189" spans="1:19" hidden="1" x14ac:dyDescent="0.25">
      <c r="A189" s="37" t="s">
        <v>281</v>
      </c>
      <c r="B189" s="6" t="s">
        <v>286</v>
      </c>
      <c r="C189" s="4">
        <f t="shared" si="20"/>
        <v>83533.73</v>
      </c>
      <c r="D189" s="4"/>
      <c r="E189" s="4">
        <v>83533.73</v>
      </c>
      <c r="F189" s="4"/>
      <c r="G189" s="4"/>
      <c r="H189" s="4"/>
      <c r="I189" s="4"/>
      <c r="J189" s="4"/>
      <c r="K189" s="4"/>
      <c r="L189" s="1"/>
      <c r="M189" s="4"/>
      <c r="N189" s="5"/>
      <c r="O189" s="4"/>
      <c r="P189" s="4"/>
      <c r="Q189" s="4"/>
      <c r="R189" s="4"/>
      <c r="S189" s="4"/>
    </row>
    <row r="190" spans="1:19" hidden="1" x14ac:dyDescent="0.25">
      <c r="A190" s="37" t="s">
        <v>283</v>
      </c>
      <c r="B190" s="6" t="s">
        <v>288</v>
      </c>
      <c r="C190" s="4">
        <f t="shared" si="20"/>
        <v>104223.78</v>
      </c>
      <c r="D190" s="4"/>
      <c r="E190" s="4">
        <v>104223.78</v>
      </c>
      <c r="F190" s="4"/>
      <c r="G190" s="4"/>
      <c r="H190" s="4"/>
      <c r="I190" s="4"/>
      <c r="J190" s="4"/>
      <c r="K190" s="4"/>
      <c r="L190" s="1"/>
      <c r="M190" s="4"/>
      <c r="N190" s="5"/>
      <c r="O190" s="4"/>
      <c r="P190" s="4"/>
      <c r="Q190" s="4"/>
      <c r="R190" s="4"/>
      <c r="S190" s="4"/>
    </row>
    <row r="191" spans="1:19" hidden="1" x14ac:dyDescent="0.25">
      <c r="A191" s="37" t="s">
        <v>285</v>
      </c>
      <c r="B191" s="6" t="s">
        <v>1814</v>
      </c>
      <c r="C191" s="4">
        <f t="shared" si="20"/>
        <v>1248013.6100000001</v>
      </c>
      <c r="D191" s="4">
        <f>ROUNDUP(SUM(F191+G191+H191+I191+J191+K191+M191+O191+P191+Q191+R191+S191)*0.0214,2)</f>
        <v>26147.929999999997</v>
      </c>
      <c r="E191" s="4"/>
      <c r="F191" s="4"/>
      <c r="G191" s="4"/>
      <c r="H191" s="4"/>
      <c r="I191" s="4"/>
      <c r="J191" s="4"/>
      <c r="K191" s="4">
        <v>1221865.68</v>
      </c>
      <c r="L191" s="1"/>
      <c r="M191" s="4"/>
      <c r="N191" s="5"/>
      <c r="O191" s="4"/>
      <c r="P191" s="4"/>
      <c r="Q191" s="4"/>
      <c r="R191" s="4"/>
      <c r="S191" s="4"/>
    </row>
    <row r="192" spans="1:19" hidden="1" x14ac:dyDescent="0.25">
      <c r="A192" s="37" t="s">
        <v>287</v>
      </c>
      <c r="B192" s="6" t="s">
        <v>284</v>
      </c>
      <c r="C192" s="4">
        <f t="shared" si="20"/>
        <v>83428.009999999995</v>
      </c>
      <c r="D192" s="4"/>
      <c r="E192" s="4">
        <v>83428.009999999995</v>
      </c>
      <c r="F192" s="4"/>
      <c r="G192" s="4"/>
      <c r="H192" s="4"/>
      <c r="I192" s="4"/>
      <c r="J192" s="4"/>
      <c r="K192" s="4"/>
      <c r="L192" s="1"/>
      <c r="M192" s="4"/>
      <c r="N192" s="5"/>
      <c r="O192" s="4"/>
      <c r="P192" s="4"/>
      <c r="Q192" s="4"/>
      <c r="R192" s="4"/>
      <c r="S192" s="4"/>
    </row>
    <row r="193" spans="1:19" hidden="1" x14ac:dyDescent="0.25">
      <c r="A193" s="37" t="s">
        <v>289</v>
      </c>
      <c r="B193" s="6" t="s">
        <v>361</v>
      </c>
      <c r="C193" s="4">
        <f t="shared" si="20"/>
        <v>98651.6</v>
      </c>
      <c r="D193" s="4"/>
      <c r="E193" s="4">
        <v>98651.6</v>
      </c>
      <c r="F193" s="4"/>
      <c r="G193" s="4"/>
      <c r="H193" s="4"/>
      <c r="I193" s="4"/>
      <c r="J193" s="4"/>
      <c r="K193" s="4"/>
      <c r="L193" s="1"/>
      <c r="M193" s="4"/>
      <c r="N193" s="5"/>
      <c r="O193" s="4"/>
      <c r="P193" s="4"/>
      <c r="Q193" s="4"/>
      <c r="R193" s="4"/>
      <c r="S193" s="4"/>
    </row>
    <row r="194" spans="1:19" hidden="1" x14ac:dyDescent="0.25">
      <c r="A194" s="37" t="s">
        <v>291</v>
      </c>
      <c r="B194" s="6" t="s">
        <v>363</v>
      </c>
      <c r="C194" s="4">
        <f t="shared" si="20"/>
        <v>90629.82</v>
      </c>
      <c r="D194" s="4"/>
      <c r="E194" s="4">
        <v>90629.82</v>
      </c>
      <c r="F194" s="4"/>
      <c r="G194" s="4"/>
      <c r="H194" s="4"/>
      <c r="I194" s="4"/>
      <c r="J194" s="4"/>
      <c r="K194" s="4"/>
      <c r="L194" s="1"/>
      <c r="M194" s="4"/>
      <c r="N194" s="5"/>
      <c r="O194" s="4"/>
      <c r="P194" s="4"/>
      <c r="Q194" s="4"/>
      <c r="R194" s="4"/>
      <c r="S194" s="4"/>
    </row>
    <row r="195" spans="1:19" hidden="1" x14ac:dyDescent="0.25">
      <c r="A195" s="37" t="s">
        <v>293</v>
      </c>
      <c r="B195" s="6" t="s">
        <v>1821</v>
      </c>
      <c r="C195" s="4">
        <f t="shared" si="20"/>
        <v>1751654.58</v>
      </c>
      <c r="D195" s="4">
        <f t="shared" ref="D195:D201" si="22">ROUNDUP(SUM(F195+G195+H195+I195+J195+K195+M195+O195+P195+Q195+R195+S195)*0.0214,2)</f>
        <v>36700.03</v>
      </c>
      <c r="E195" s="4"/>
      <c r="F195" s="4"/>
      <c r="G195" s="4"/>
      <c r="H195" s="4"/>
      <c r="I195" s="4"/>
      <c r="J195" s="4"/>
      <c r="K195" s="4">
        <v>1714954.55</v>
      </c>
      <c r="L195" s="1"/>
      <c r="M195" s="4"/>
      <c r="N195" s="5"/>
      <c r="O195" s="4"/>
      <c r="P195" s="4"/>
      <c r="Q195" s="4"/>
      <c r="R195" s="4"/>
      <c r="S195" s="4"/>
    </row>
    <row r="196" spans="1:19" hidden="1" x14ac:dyDescent="0.25">
      <c r="A196" s="37" t="s">
        <v>295</v>
      </c>
      <c r="B196" s="6" t="s">
        <v>1822</v>
      </c>
      <c r="C196" s="4">
        <f t="shared" si="20"/>
        <v>2293362.69</v>
      </c>
      <c r="D196" s="4">
        <f t="shared" si="22"/>
        <v>48049.700000000004</v>
      </c>
      <c r="E196" s="4"/>
      <c r="F196" s="4"/>
      <c r="G196" s="4"/>
      <c r="H196" s="4"/>
      <c r="I196" s="4"/>
      <c r="J196" s="4"/>
      <c r="K196" s="4">
        <v>2245312.9900000002</v>
      </c>
      <c r="L196" s="1"/>
      <c r="M196" s="4"/>
      <c r="N196" s="5"/>
      <c r="O196" s="4"/>
      <c r="P196" s="4"/>
      <c r="Q196" s="4"/>
      <c r="R196" s="4"/>
      <c r="S196" s="4"/>
    </row>
    <row r="197" spans="1:19" hidden="1" x14ac:dyDescent="0.25">
      <c r="A197" s="37" t="s">
        <v>297</v>
      </c>
      <c r="B197" s="6" t="s">
        <v>2004</v>
      </c>
      <c r="C197" s="4">
        <f t="shared" ref="C197" si="23">ROUNDUP(SUM(D197+E197+F197+G197+H197+I197+J197+K197+M197+O197+P197+Q197+R197+S197),2)</f>
        <v>2120546.2999999998</v>
      </c>
      <c r="D197" s="4">
        <f t="shared" si="22"/>
        <v>44428.920000000006</v>
      </c>
      <c r="E197" s="4"/>
      <c r="F197" s="4">
        <v>2076117.38</v>
      </c>
      <c r="G197" s="4"/>
      <c r="H197" s="4"/>
      <c r="I197" s="4"/>
      <c r="J197" s="4"/>
      <c r="K197" s="4"/>
      <c r="L197" s="1"/>
      <c r="M197" s="4"/>
      <c r="N197" s="5"/>
      <c r="O197" s="4"/>
      <c r="P197" s="4"/>
      <c r="Q197" s="4"/>
      <c r="R197" s="4"/>
      <c r="S197" s="4"/>
    </row>
    <row r="198" spans="1:19" hidden="1" x14ac:dyDescent="0.25">
      <c r="A198" s="37" t="s">
        <v>299</v>
      </c>
      <c r="B198" s="6" t="s">
        <v>1820</v>
      </c>
      <c r="C198" s="4">
        <f t="shared" si="20"/>
        <v>1688293.26</v>
      </c>
      <c r="D198" s="4">
        <f t="shared" si="22"/>
        <v>35372.51</v>
      </c>
      <c r="E198" s="4"/>
      <c r="F198" s="4"/>
      <c r="G198" s="4"/>
      <c r="H198" s="4"/>
      <c r="I198" s="4"/>
      <c r="J198" s="4"/>
      <c r="K198" s="4">
        <v>1652920.75</v>
      </c>
      <c r="L198" s="1"/>
      <c r="M198" s="4"/>
      <c r="N198" s="5"/>
      <c r="O198" s="4"/>
      <c r="P198" s="4"/>
      <c r="Q198" s="4"/>
      <c r="R198" s="4"/>
      <c r="S198" s="4"/>
    </row>
    <row r="199" spans="1:19" hidden="1" x14ac:dyDescent="0.25">
      <c r="A199" s="37" t="s">
        <v>301</v>
      </c>
      <c r="B199" s="6" t="s">
        <v>1823</v>
      </c>
      <c r="C199" s="4">
        <f t="shared" si="20"/>
        <v>1688293.26</v>
      </c>
      <c r="D199" s="4">
        <f t="shared" si="22"/>
        <v>35372.51</v>
      </c>
      <c r="E199" s="4"/>
      <c r="F199" s="4"/>
      <c r="G199" s="4"/>
      <c r="H199" s="4"/>
      <c r="I199" s="4"/>
      <c r="J199" s="4"/>
      <c r="K199" s="4">
        <v>1652920.75</v>
      </c>
      <c r="L199" s="1"/>
      <c r="M199" s="4"/>
      <c r="N199" s="5"/>
      <c r="O199" s="4"/>
      <c r="P199" s="4"/>
      <c r="Q199" s="4"/>
      <c r="R199" s="4"/>
      <c r="S199" s="4"/>
    </row>
    <row r="200" spans="1:19" hidden="1" x14ac:dyDescent="0.25">
      <c r="A200" s="37" t="s">
        <v>303</v>
      </c>
      <c r="B200" s="6" t="s">
        <v>2006</v>
      </c>
      <c r="C200" s="4">
        <f t="shared" ref="C200" si="24">ROUNDUP(SUM(D200+E200+F200+G200+H200+I200+J200+K200+M200+O200+P200+Q200+R200+S200),2)</f>
        <v>8320110.4199999999</v>
      </c>
      <c r="D200" s="4">
        <f t="shared" si="22"/>
        <v>174319.92</v>
      </c>
      <c r="E200" s="4"/>
      <c r="F200" s="4">
        <v>1260341.28</v>
      </c>
      <c r="G200" s="4"/>
      <c r="H200" s="4"/>
      <c r="I200" s="4"/>
      <c r="J200" s="4"/>
      <c r="K200" s="4"/>
      <c r="L200" s="1"/>
      <c r="M200" s="4"/>
      <c r="N200" s="5"/>
      <c r="O200" s="4"/>
      <c r="P200" s="4"/>
      <c r="Q200" s="4"/>
      <c r="R200" s="4">
        <v>6885449.2200000007</v>
      </c>
      <c r="S200" s="4"/>
    </row>
    <row r="201" spans="1:19" hidden="1" x14ac:dyDescent="0.25">
      <c r="A201" s="37" t="s">
        <v>305</v>
      </c>
      <c r="B201" s="6" t="s">
        <v>1824</v>
      </c>
      <c r="C201" s="4">
        <f t="shared" si="20"/>
        <v>1654362.65</v>
      </c>
      <c r="D201" s="4">
        <f t="shared" si="22"/>
        <v>34661.61</v>
      </c>
      <c r="E201" s="4"/>
      <c r="F201" s="4"/>
      <c r="G201" s="4"/>
      <c r="H201" s="4"/>
      <c r="I201" s="4"/>
      <c r="J201" s="4"/>
      <c r="K201" s="4">
        <v>1619701.04</v>
      </c>
      <c r="L201" s="1"/>
      <c r="M201" s="4"/>
      <c r="N201" s="5"/>
      <c r="O201" s="4"/>
      <c r="P201" s="4"/>
      <c r="Q201" s="4"/>
      <c r="R201" s="4"/>
      <c r="S201" s="4"/>
    </row>
    <row r="202" spans="1:19" hidden="1" x14ac:dyDescent="0.25">
      <c r="A202" s="37" t="s">
        <v>307</v>
      </c>
      <c r="B202" s="6" t="s">
        <v>365</v>
      </c>
      <c r="C202" s="4">
        <f t="shared" si="20"/>
        <v>90941.82</v>
      </c>
      <c r="D202" s="4"/>
      <c r="E202" s="4">
        <v>90941.82</v>
      </c>
      <c r="F202" s="4"/>
      <c r="G202" s="4"/>
      <c r="H202" s="4"/>
      <c r="I202" s="4"/>
      <c r="J202" s="4"/>
      <c r="K202" s="4"/>
      <c r="L202" s="1"/>
      <c r="M202" s="4"/>
      <c r="N202" s="5"/>
      <c r="O202" s="4"/>
      <c r="P202" s="4"/>
      <c r="Q202" s="4"/>
      <c r="R202" s="4"/>
      <c r="S202" s="4"/>
    </row>
    <row r="203" spans="1:19" hidden="1" x14ac:dyDescent="0.25">
      <c r="A203" s="37" t="s">
        <v>309</v>
      </c>
      <c r="B203" s="6" t="s">
        <v>369</v>
      </c>
      <c r="C203" s="4">
        <f t="shared" si="20"/>
        <v>1018687.54</v>
      </c>
      <c r="D203" s="4"/>
      <c r="E203" s="4">
        <v>1018687.54</v>
      </c>
      <c r="F203" s="4"/>
      <c r="G203" s="4"/>
      <c r="H203" s="4"/>
      <c r="I203" s="4"/>
      <c r="J203" s="4"/>
      <c r="K203" s="4"/>
      <c r="L203" s="1"/>
      <c r="M203" s="4"/>
      <c r="N203" s="5"/>
      <c r="O203" s="4"/>
      <c r="P203" s="4"/>
      <c r="Q203" s="4"/>
      <c r="R203" s="4"/>
      <c r="S203" s="4"/>
    </row>
    <row r="204" spans="1:19" hidden="1" x14ac:dyDescent="0.25">
      <c r="A204" s="37" t="s">
        <v>311</v>
      </c>
      <c r="B204" s="6" t="s">
        <v>2003</v>
      </c>
      <c r="C204" s="4">
        <f t="shared" si="20"/>
        <v>19301983.469999999</v>
      </c>
      <c r="D204" s="4">
        <f>ROUNDUP(SUM(F204+G204+H204+I204+J204+K204+M204+O204+P204+Q204+R204+S204)*0.0214,2)</f>
        <v>404408.12</v>
      </c>
      <c r="E204" s="4"/>
      <c r="F204" s="4">
        <v>2110858.5299999998</v>
      </c>
      <c r="G204" s="4">
        <v>3335415.15</v>
      </c>
      <c r="H204" s="4">
        <v>2421101.09</v>
      </c>
      <c r="I204" s="4">
        <v>1157794.8999999999</v>
      </c>
      <c r="J204" s="4">
        <v>1384686.36</v>
      </c>
      <c r="K204" s="4"/>
      <c r="L204" s="1"/>
      <c r="M204" s="4"/>
      <c r="N204" s="5" t="s">
        <v>1765</v>
      </c>
      <c r="O204" s="4">
        <v>8487719.3200000003</v>
      </c>
      <c r="P204" s="4"/>
      <c r="Q204" s="4"/>
      <c r="R204" s="4"/>
      <c r="S204" s="4"/>
    </row>
    <row r="205" spans="1:19" hidden="1" x14ac:dyDescent="0.25">
      <c r="A205" s="37" t="s">
        <v>313</v>
      </c>
      <c r="B205" s="6" t="s">
        <v>2008</v>
      </c>
      <c r="C205" s="4">
        <f t="shared" ref="C205" si="25">ROUNDUP(SUM(D205+E205+F205+G205+H205+I205+J205+K205+M205+O205+P205+Q205+R205+S205),2)</f>
        <v>19649209.469999999</v>
      </c>
      <c r="D205" s="4">
        <f>ROUNDUP(SUM(F205+G205+H205+I205+J205+K205+M205+O205+P205+Q205+R205+S205)*0.0214,2)</f>
        <v>411683.07</v>
      </c>
      <c r="E205" s="4"/>
      <c r="F205" s="4">
        <v>2343823.94</v>
      </c>
      <c r="G205" s="4">
        <v>3356672.53</v>
      </c>
      <c r="H205" s="4">
        <v>2436531.33</v>
      </c>
      <c r="I205" s="4">
        <v>1165173.79</v>
      </c>
      <c r="J205" s="4">
        <v>1393511.28</v>
      </c>
      <c r="K205" s="4"/>
      <c r="L205" s="1"/>
      <c r="M205" s="4"/>
      <c r="N205" s="5" t="s">
        <v>1765</v>
      </c>
      <c r="O205" s="4">
        <v>8541813.5299999993</v>
      </c>
      <c r="P205" s="4"/>
      <c r="Q205" s="4"/>
      <c r="R205" s="4"/>
      <c r="S205" s="4"/>
    </row>
    <row r="206" spans="1:19" hidden="1" x14ac:dyDescent="0.25">
      <c r="A206" s="37" t="s">
        <v>315</v>
      </c>
      <c r="B206" s="6" t="s">
        <v>367</v>
      </c>
      <c r="C206" s="4">
        <f t="shared" si="20"/>
        <v>617410.64</v>
      </c>
      <c r="D206" s="4"/>
      <c r="E206" s="4">
        <v>617410.64</v>
      </c>
      <c r="F206" s="4"/>
      <c r="G206" s="4"/>
      <c r="H206" s="4"/>
      <c r="I206" s="4"/>
      <c r="J206" s="4"/>
      <c r="K206" s="4"/>
      <c r="L206" s="1"/>
      <c r="M206" s="4"/>
      <c r="N206" s="5"/>
      <c r="O206" s="4"/>
      <c r="P206" s="4"/>
      <c r="Q206" s="4"/>
      <c r="R206" s="4"/>
      <c r="S206" s="4"/>
    </row>
    <row r="207" spans="1:19" hidden="1" x14ac:dyDescent="0.25">
      <c r="A207" s="37" t="s">
        <v>317</v>
      </c>
      <c r="B207" s="6" t="s">
        <v>371</v>
      </c>
      <c r="C207" s="4">
        <f t="shared" si="20"/>
        <v>2505218.69</v>
      </c>
      <c r="D207" s="4"/>
      <c r="E207" s="4">
        <v>2505218.69</v>
      </c>
      <c r="F207" s="4"/>
      <c r="G207" s="4"/>
      <c r="H207" s="4"/>
      <c r="I207" s="4"/>
      <c r="J207" s="4"/>
      <c r="K207" s="4"/>
      <c r="L207" s="1"/>
      <c r="M207" s="4"/>
      <c r="N207" s="5"/>
      <c r="O207" s="4"/>
      <c r="P207" s="4"/>
      <c r="Q207" s="4"/>
      <c r="R207" s="4"/>
      <c r="S207" s="4"/>
    </row>
    <row r="208" spans="1:19" hidden="1" x14ac:dyDescent="0.25">
      <c r="A208" s="37" t="s">
        <v>319</v>
      </c>
      <c r="B208" s="6" t="s">
        <v>373</v>
      </c>
      <c r="C208" s="4">
        <f t="shared" si="20"/>
        <v>407234.15</v>
      </c>
      <c r="D208" s="4"/>
      <c r="E208" s="4">
        <v>407234.15</v>
      </c>
      <c r="F208" s="4"/>
      <c r="G208" s="4"/>
      <c r="H208" s="4"/>
      <c r="I208" s="4"/>
      <c r="J208" s="4"/>
      <c r="K208" s="4"/>
      <c r="L208" s="1"/>
      <c r="M208" s="4"/>
      <c r="N208" s="5"/>
      <c r="O208" s="4"/>
      <c r="P208" s="4"/>
      <c r="Q208" s="4"/>
      <c r="R208" s="4"/>
      <c r="S208" s="4"/>
    </row>
    <row r="209" spans="1:19" hidden="1" x14ac:dyDescent="0.25">
      <c r="A209" s="37" t="s">
        <v>321</v>
      </c>
      <c r="B209" s="6" t="s">
        <v>375</v>
      </c>
      <c r="C209" s="4">
        <f t="shared" si="20"/>
        <v>1196910.1200000001</v>
      </c>
      <c r="D209" s="4"/>
      <c r="E209" s="4">
        <v>1196910.1200000001</v>
      </c>
      <c r="F209" s="4"/>
      <c r="G209" s="4"/>
      <c r="H209" s="4"/>
      <c r="I209" s="4"/>
      <c r="J209" s="4"/>
      <c r="K209" s="4"/>
      <c r="L209" s="1"/>
      <c r="M209" s="4"/>
      <c r="N209" s="5"/>
      <c r="O209" s="4"/>
      <c r="P209" s="4"/>
      <c r="Q209" s="4"/>
      <c r="R209" s="4"/>
      <c r="S209" s="4"/>
    </row>
    <row r="210" spans="1:19" hidden="1" x14ac:dyDescent="0.25">
      <c r="A210" s="37" t="s">
        <v>323</v>
      </c>
      <c r="B210" s="6" t="s">
        <v>377</v>
      </c>
      <c r="C210" s="4">
        <f t="shared" si="20"/>
        <v>258299.6</v>
      </c>
      <c r="D210" s="4"/>
      <c r="E210" s="4">
        <v>258299.6</v>
      </c>
      <c r="F210" s="4"/>
      <c r="G210" s="4"/>
      <c r="H210" s="4"/>
      <c r="I210" s="4"/>
      <c r="J210" s="4"/>
      <c r="K210" s="4"/>
      <c r="L210" s="1"/>
      <c r="M210" s="4"/>
      <c r="N210" s="5"/>
      <c r="O210" s="4"/>
      <c r="P210" s="4"/>
      <c r="Q210" s="4"/>
      <c r="R210" s="4"/>
      <c r="S210" s="4"/>
    </row>
    <row r="211" spans="1:19" hidden="1" x14ac:dyDescent="0.25">
      <c r="A211" s="37" t="s">
        <v>325</v>
      </c>
      <c r="B211" s="6" t="s">
        <v>379</v>
      </c>
      <c r="C211" s="4">
        <f t="shared" si="20"/>
        <v>70215.86</v>
      </c>
      <c r="D211" s="4"/>
      <c r="E211" s="4">
        <v>70215.86</v>
      </c>
      <c r="F211" s="4"/>
      <c r="G211" s="4"/>
      <c r="H211" s="4"/>
      <c r="I211" s="4"/>
      <c r="J211" s="4"/>
      <c r="K211" s="4"/>
      <c r="L211" s="1"/>
      <c r="M211" s="4"/>
      <c r="N211" s="5"/>
      <c r="O211" s="4"/>
      <c r="P211" s="4"/>
      <c r="Q211" s="4"/>
      <c r="R211" s="4"/>
      <c r="S211" s="4"/>
    </row>
    <row r="212" spans="1:19" hidden="1" x14ac:dyDescent="0.25">
      <c r="A212" s="37" t="s">
        <v>327</v>
      </c>
      <c r="B212" s="6" t="s">
        <v>1825</v>
      </c>
      <c r="C212" s="4">
        <f t="shared" si="20"/>
        <v>510398.88</v>
      </c>
      <c r="D212" s="4">
        <f>ROUNDUP(SUM(F212+G212+H212+I212+J212+K212+M212+O212+P212+Q212+R212+S212)*0.0214,2)</f>
        <v>10693.7</v>
      </c>
      <c r="E212" s="4"/>
      <c r="F212" s="4"/>
      <c r="G212" s="4"/>
      <c r="H212" s="4"/>
      <c r="I212" s="4"/>
      <c r="J212" s="4"/>
      <c r="K212" s="4">
        <v>499705.18</v>
      </c>
      <c r="L212" s="1"/>
      <c r="M212" s="4"/>
      <c r="N212" s="5"/>
      <c r="O212" s="4"/>
      <c r="P212" s="4"/>
      <c r="Q212" s="4"/>
      <c r="R212" s="4"/>
      <c r="S212" s="4"/>
    </row>
    <row r="213" spans="1:19" hidden="1" x14ac:dyDescent="0.25">
      <c r="A213" s="37" t="s">
        <v>329</v>
      </c>
      <c r="B213" s="6" t="s">
        <v>381</v>
      </c>
      <c r="C213" s="4">
        <f t="shared" si="20"/>
        <v>1183515.3</v>
      </c>
      <c r="D213" s="4"/>
      <c r="E213" s="4">
        <v>1183515.3</v>
      </c>
      <c r="F213" s="4"/>
      <c r="G213" s="4"/>
      <c r="H213" s="4"/>
      <c r="I213" s="4"/>
      <c r="J213" s="4"/>
      <c r="K213" s="4"/>
      <c r="L213" s="1"/>
      <c r="M213" s="4"/>
      <c r="N213" s="5"/>
      <c r="O213" s="4"/>
      <c r="P213" s="4"/>
      <c r="Q213" s="4"/>
      <c r="R213" s="4"/>
      <c r="S213" s="4"/>
    </row>
    <row r="214" spans="1:19" hidden="1" x14ac:dyDescent="0.25">
      <c r="A214" s="37" t="s">
        <v>331</v>
      </c>
      <c r="B214" s="6" t="s">
        <v>383</v>
      </c>
      <c r="C214" s="4">
        <f t="shared" si="20"/>
        <v>116044.76</v>
      </c>
      <c r="D214" s="4"/>
      <c r="E214" s="4">
        <v>116044.76</v>
      </c>
      <c r="F214" s="4"/>
      <c r="G214" s="4"/>
      <c r="H214" s="4"/>
      <c r="I214" s="4"/>
      <c r="J214" s="4"/>
      <c r="K214" s="4"/>
      <c r="L214" s="1"/>
      <c r="M214" s="4"/>
      <c r="N214" s="5"/>
      <c r="O214" s="4"/>
      <c r="P214" s="4"/>
      <c r="Q214" s="4"/>
      <c r="R214" s="4"/>
      <c r="S214" s="4"/>
    </row>
    <row r="215" spans="1:19" hidden="1" x14ac:dyDescent="0.25">
      <c r="A215" s="37" t="s">
        <v>333</v>
      </c>
      <c r="B215" s="6" t="s">
        <v>395</v>
      </c>
      <c r="C215" s="4">
        <f t="shared" si="20"/>
        <v>281784.24</v>
      </c>
      <c r="D215" s="4"/>
      <c r="E215" s="4">
        <v>281784.24</v>
      </c>
      <c r="F215" s="4"/>
      <c r="G215" s="4"/>
      <c r="H215" s="4"/>
      <c r="I215" s="4"/>
      <c r="J215" s="4"/>
      <c r="K215" s="4"/>
      <c r="L215" s="1"/>
      <c r="M215" s="4"/>
      <c r="N215" s="5"/>
      <c r="O215" s="4"/>
      <c r="P215" s="4"/>
      <c r="Q215" s="4"/>
      <c r="R215" s="4"/>
      <c r="S215" s="4"/>
    </row>
    <row r="216" spans="1:19" hidden="1" x14ac:dyDescent="0.25">
      <c r="A216" s="37" t="s">
        <v>335</v>
      </c>
      <c r="B216" s="6" t="s">
        <v>411</v>
      </c>
      <c r="C216" s="4">
        <f t="shared" si="20"/>
        <v>129004.83</v>
      </c>
      <c r="D216" s="4"/>
      <c r="E216" s="4">
        <v>129004.83</v>
      </c>
      <c r="F216" s="4"/>
      <c r="G216" s="4"/>
      <c r="H216" s="4"/>
      <c r="I216" s="4"/>
      <c r="J216" s="4"/>
      <c r="K216" s="4"/>
      <c r="L216" s="1"/>
      <c r="M216" s="4"/>
      <c r="N216" s="5"/>
      <c r="O216" s="4"/>
      <c r="P216" s="4"/>
      <c r="Q216" s="4"/>
      <c r="R216" s="4"/>
      <c r="S216" s="4"/>
    </row>
    <row r="217" spans="1:19" hidden="1" x14ac:dyDescent="0.25">
      <c r="A217" s="37" t="s">
        <v>336</v>
      </c>
      <c r="B217" s="6" t="s">
        <v>413</v>
      </c>
      <c r="C217" s="4">
        <f t="shared" si="20"/>
        <v>335346.44</v>
      </c>
      <c r="D217" s="4"/>
      <c r="E217" s="4">
        <v>335346.44</v>
      </c>
      <c r="F217" s="4"/>
      <c r="G217" s="4"/>
      <c r="H217" s="4"/>
      <c r="I217" s="4"/>
      <c r="J217" s="4"/>
      <c r="K217" s="4"/>
      <c r="L217" s="1"/>
      <c r="M217" s="4"/>
      <c r="N217" s="5"/>
      <c r="O217" s="4"/>
      <c r="P217" s="4"/>
      <c r="Q217" s="4"/>
      <c r="R217" s="4"/>
      <c r="S217" s="4"/>
    </row>
    <row r="218" spans="1:19" hidden="1" x14ac:dyDescent="0.25">
      <c r="A218" s="37" t="s">
        <v>338</v>
      </c>
      <c r="B218" s="6" t="s">
        <v>415</v>
      </c>
      <c r="C218" s="4">
        <f t="shared" si="20"/>
        <v>812506.52</v>
      </c>
      <c r="D218" s="4"/>
      <c r="E218" s="4">
        <v>812506.52</v>
      </c>
      <c r="F218" s="4"/>
      <c r="G218" s="4"/>
      <c r="H218" s="4"/>
      <c r="I218" s="4"/>
      <c r="J218" s="4"/>
      <c r="K218" s="4"/>
      <c r="L218" s="1"/>
      <c r="M218" s="4"/>
      <c r="N218" s="5"/>
      <c r="O218" s="4"/>
      <c r="P218" s="4"/>
      <c r="Q218" s="4"/>
      <c r="R218" s="4"/>
      <c r="S218" s="4"/>
    </row>
    <row r="219" spans="1:19" hidden="1" x14ac:dyDescent="0.25">
      <c r="A219" s="37" t="s">
        <v>340</v>
      </c>
      <c r="B219" s="6" t="s">
        <v>417</v>
      </c>
      <c r="C219" s="4">
        <f t="shared" si="20"/>
        <v>611086.22</v>
      </c>
      <c r="D219" s="4"/>
      <c r="E219" s="4">
        <v>611086.22</v>
      </c>
      <c r="F219" s="4"/>
      <c r="G219" s="4"/>
      <c r="H219" s="4"/>
      <c r="I219" s="4"/>
      <c r="J219" s="4"/>
      <c r="K219" s="4"/>
      <c r="L219" s="1"/>
      <c r="M219" s="4"/>
      <c r="N219" s="5"/>
      <c r="O219" s="4"/>
      <c r="P219" s="4"/>
      <c r="Q219" s="4"/>
      <c r="R219" s="4"/>
      <c r="S219" s="4"/>
    </row>
    <row r="220" spans="1:19" hidden="1" x14ac:dyDescent="0.25">
      <c r="A220" s="37" t="s">
        <v>342</v>
      </c>
      <c r="B220" s="6" t="s">
        <v>419</v>
      </c>
      <c r="C220" s="4">
        <f t="shared" si="20"/>
        <v>908788.06</v>
      </c>
      <c r="D220" s="4"/>
      <c r="E220" s="4">
        <v>908788.06</v>
      </c>
      <c r="F220" s="4"/>
      <c r="G220" s="4"/>
      <c r="H220" s="4"/>
      <c r="I220" s="4"/>
      <c r="J220" s="4"/>
      <c r="K220" s="4"/>
      <c r="L220" s="1"/>
      <c r="M220" s="4"/>
      <c r="N220" s="5"/>
      <c r="O220" s="4"/>
      <c r="P220" s="4"/>
      <c r="Q220" s="4"/>
      <c r="R220" s="4"/>
      <c r="S220" s="4"/>
    </row>
    <row r="221" spans="1:19" hidden="1" x14ac:dyDescent="0.25">
      <c r="A221" s="37" t="s">
        <v>344</v>
      </c>
      <c r="B221" s="6" t="s">
        <v>397</v>
      </c>
      <c r="C221" s="4">
        <f t="shared" si="20"/>
        <v>748288.77</v>
      </c>
      <c r="D221" s="4"/>
      <c r="E221" s="4">
        <v>748288.77</v>
      </c>
      <c r="F221" s="4"/>
      <c r="G221" s="4"/>
      <c r="H221" s="4"/>
      <c r="I221" s="4"/>
      <c r="J221" s="4"/>
      <c r="K221" s="4"/>
      <c r="L221" s="1"/>
      <c r="M221" s="4"/>
      <c r="N221" s="5"/>
      <c r="O221" s="4"/>
      <c r="P221" s="4"/>
      <c r="Q221" s="4"/>
      <c r="R221" s="4"/>
      <c r="S221" s="4"/>
    </row>
    <row r="222" spans="1:19" hidden="1" x14ac:dyDescent="0.25">
      <c r="A222" s="37" t="s">
        <v>346</v>
      </c>
      <c r="B222" s="6" t="s">
        <v>421</v>
      </c>
      <c r="C222" s="4">
        <f t="shared" si="20"/>
        <v>896599.96</v>
      </c>
      <c r="D222" s="4"/>
      <c r="E222" s="4">
        <v>896599.96</v>
      </c>
      <c r="F222" s="4"/>
      <c r="G222" s="4"/>
      <c r="H222" s="4"/>
      <c r="I222" s="4"/>
      <c r="J222" s="4"/>
      <c r="K222" s="4"/>
      <c r="L222" s="1"/>
      <c r="M222" s="4"/>
      <c r="N222" s="5"/>
      <c r="O222" s="4"/>
      <c r="P222" s="4"/>
      <c r="Q222" s="4"/>
      <c r="R222" s="4"/>
      <c r="S222" s="4"/>
    </row>
    <row r="223" spans="1:19" hidden="1" x14ac:dyDescent="0.25">
      <c r="A223" s="37" t="s">
        <v>348</v>
      </c>
      <c r="B223" s="6" t="s">
        <v>423</v>
      </c>
      <c r="C223" s="4">
        <f t="shared" ref="C223:C256" si="26">ROUNDUP(SUM(D223+E223+F223+G223+H223+I223+J223+K223+M223+O223+P223+Q223+R223+S223),2)</f>
        <v>364827.09</v>
      </c>
      <c r="D223" s="4"/>
      <c r="E223" s="4">
        <v>364827.09</v>
      </c>
      <c r="F223" s="4"/>
      <c r="G223" s="4"/>
      <c r="H223" s="4"/>
      <c r="I223" s="4"/>
      <c r="J223" s="4"/>
      <c r="K223" s="4"/>
      <c r="L223" s="1"/>
      <c r="M223" s="4"/>
      <c r="N223" s="5"/>
      <c r="O223" s="4"/>
      <c r="P223" s="4"/>
      <c r="Q223" s="4"/>
      <c r="R223" s="4"/>
      <c r="S223" s="4"/>
    </row>
    <row r="224" spans="1:19" hidden="1" x14ac:dyDescent="0.25">
      <c r="A224" s="37" t="s">
        <v>350</v>
      </c>
      <c r="B224" s="6" t="s">
        <v>425</v>
      </c>
      <c r="C224" s="4">
        <f t="shared" si="26"/>
        <v>1563160.94</v>
      </c>
      <c r="D224" s="4"/>
      <c r="E224" s="4">
        <v>1563160.94</v>
      </c>
      <c r="F224" s="4"/>
      <c r="G224" s="4"/>
      <c r="H224" s="4"/>
      <c r="I224" s="4"/>
      <c r="J224" s="4"/>
      <c r="K224" s="4"/>
      <c r="L224" s="1"/>
      <c r="M224" s="4"/>
      <c r="N224" s="5"/>
      <c r="O224" s="4"/>
      <c r="P224" s="4"/>
      <c r="Q224" s="4"/>
      <c r="R224" s="4"/>
      <c r="S224" s="4"/>
    </row>
    <row r="225" spans="1:19" hidden="1" x14ac:dyDescent="0.25">
      <c r="A225" s="37" t="s">
        <v>352</v>
      </c>
      <c r="B225" s="6" t="s">
        <v>427</v>
      </c>
      <c r="C225" s="4">
        <f t="shared" si="26"/>
        <v>683099.67</v>
      </c>
      <c r="D225" s="4"/>
      <c r="E225" s="4">
        <v>683099.67</v>
      </c>
      <c r="F225" s="4"/>
      <c r="G225" s="4"/>
      <c r="H225" s="4"/>
      <c r="I225" s="4"/>
      <c r="J225" s="4"/>
      <c r="K225" s="4"/>
      <c r="L225" s="1"/>
      <c r="M225" s="4"/>
      <c r="N225" s="5"/>
      <c r="O225" s="4"/>
      <c r="P225" s="4"/>
      <c r="Q225" s="4"/>
      <c r="R225" s="4"/>
      <c r="S225" s="4"/>
    </row>
    <row r="226" spans="1:19" hidden="1" x14ac:dyDescent="0.25">
      <c r="A226" s="37" t="s">
        <v>354</v>
      </c>
      <c r="B226" s="6" t="s">
        <v>429</v>
      </c>
      <c r="C226" s="4">
        <f t="shared" si="26"/>
        <v>827682.58</v>
      </c>
      <c r="D226" s="4"/>
      <c r="E226" s="4">
        <v>827682.58</v>
      </c>
      <c r="F226" s="4"/>
      <c r="G226" s="4"/>
      <c r="H226" s="4"/>
      <c r="I226" s="4"/>
      <c r="J226" s="4"/>
      <c r="K226" s="4"/>
      <c r="L226" s="1"/>
      <c r="M226" s="4"/>
      <c r="N226" s="5"/>
      <c r="O226" s="4"/>
      <c r="P226" s="4"/>
      <c r="Q226" s="4"/>
      <c r="R226" s="4"/>
      <c r="S226" s="4"/>
    </row>
    <row r="227" spans="1:19" hidden="1" x14ac:dyDescent="0.25">
      <c r="A227" s="37" t="s">
        <v>356</v>
      </c>
      <c r="B227" s="6" t="s">
        <v>431</v>
      </c>
      <c r="C227" s="4">
        <f t="shared" si="26"/>
        <v>908337.64</v>
      </c>
      <c r="D227" s="4"/>
      <c r="E227" s="4">
        <v>908337.64</v>
      </c>
      <c r="F227" s="4"/>
      <c r="G227" s="4"/>
      <c r="H227" s="4"/>
      <c r="I227" s="4"/>
      <c r="J227" s="4"/>
      <c r="K227" s="4"/>
      <c r="L227" s="1"/>
      <c r="M227" s="4"/>
      <c r="N227" s="5"/>
      <c r="O227" s="4"/>
      <c r="P227" s="4"/>
      <c r="Q227" s="4"/>
      <c r="R227" s="4"/>
      <c r="S227" s="4"/>
    </row>
    <row r="228" spans="1:19" hidden="1" x14ac:dyDescent="0.25">
      <c r="A228" s="37" t="s">
        <v>358</v>
      </c>
      <c r="B228" s="6" t="s">
        <v>399</v>
      </c>
      <c r="C228" s="4">
        <f t="shared" si="26"/>
        <v>295757.78000000003</v>
      </c>
      <c r="D228" s="4"/>
      <c r="E228" s="4">
        <v>295757.78000000003</v>
      </c>
      <c r="F228" s="4"/>
      <c r="G228" s="4"/>
      <c r="H228" s="4"/>
      <c r="I228" s="4"/>
      <c r="J228" s="4"/>
      <c r="K228" s="4"/>
      <c r="L228" s="1"/>
      <c r="M228" s="4"/>
      <c r="N228" s="5"/>
      <c r="O228" s="4"/>
      <c r="P228" s="4"/>
      <c r="Q228" s="4"/>
      <c r="R228" s="4"/>
      <c r="S228" s="4"/>
    </row>
    <row r="229" spans="1:19" hidden="1" x14ac:dyDescent="0.25">
      <c r="A229" s="37" t="s">
        <v>360</v>
      </c>
      <c r="B229" s="6" t="s">
        <v>433</v>
      </c>
      <c r="C229" s="4">
        <f t="shared" si="26"/>
        <v>615195.26</v>
      </c>
      <c r="D229" s="4"/>
      <c r="E229" s="4">
        <v>615195.26</v>
      </c>
      <c r="F229" s="4"/>
      <c r="G229" s="4"/>
      <c r="H229" s="4"/>
      <c r="I229" s="4"/>
      <c r="J229" s="4"/>
      <c r="K229" s="4"/>
      <c r="L229" s="1"/>
      <c r="M229" s="4"/>
      <c r="N229" s="5"/>
      <c r="O229" s="4"/>
      <c r="P229" s="4"/>
      <c r="Q229" s="4"/>
      <c r="R229" s="4"/>
      <c r="S229" s="4"/>
    </row>
    <row r="230" spans="1:19" hidden="1" x14ac:dyDescent="0.25">
      <c r="A230" s="37" t="s">
        <v>362</v>
      </c>
      <c r="B230" s="6" t="s">
        <v>435</v>
      </c>
      <c r="C230" s="4">
        <f t="shared" si="26"/>
        <v>666675.81999999995</v>
      </c>
      <c r="D230" s="4"/>
      <c r="E230" s="4">
        <v>666675.81999999995</v>
      </c>
      <c r="F230" s="4"/>
      <c r="G230" s="4"/>
      <c r="H230" s="4"/>
      <c r="I230" s="4"/>
      <c r="J230" s="4"/>
      <c r="K230" s="4"/>
      <c r="L230" s="1"/>
      <c r="M230" s="4"/>
      <c r="N230" s="5"/>
      <c r="O230" s="4"/>
      <c r="P230" s="4"/>
      <c r="Q230" s="4"/>
      <c r="R230" s="4"/>
      <c r="S230" s="4"/>
    </row>
    <row r="231" spans="1:19" hidden="1" x14ac:dyDescent="0.25">
      <c r="A231" s="37" t="s">
        <v>364</v>
      </c>
      <c r="B231" s="6" t="s">
        <v>437</v>
      </c>
      <c r="C231" s="4">
        <f t="shared" si="26"/>
        <v>894201.47</v>
      </c>
      <c r="D231" s="4"/>
      <c r="E231" s="4">
        <v>894201.47</v>
      </c>
      <c r="F231" s="4"/>
      <c r="G231" s="4"/>
      <c r="H231" s="4"/>
      <c r="I231" s="4"/>
      <c r="J231" s="4"/>
      <c r="K231" s="4"/>
      <c r="L231" s="1"/>
      <c r="M231" s="4"/>
      <c r="N231" s="5"/>
      <c r="O231" s="4"/>
      <c r="P231" s="4"/>
      <c r="Q231" s="4"/>
      <c r="R231" s="4"/>
      <c r="S231" s="4"/>
    </row>
    <row r="232" spans="1:19" hidden="1" x14ac:dyDescent="0.25">
      <c r="A232" s="37" t="s">
        <v>366</v>
      </c>
      <c r="B232" s="6" t="s">
        <v>439</v>
      </c>
      <c r="C232" s="4">
        <f t="shared" si="26"/>
        <v>299601.5</v>
      </c>
      <c r="D232" s="4"/>
      <c r="E232" s="4">
        <v>299601.5</v>
      </c>
      <c r="F232" s="4"/>
      <c r="G232" s="4"/>
      <c r="H232" s="4"/>
      <c r="I232" s="4"/>
      <c r="J232" s="4"/>
      <c r="K232" s="4"/>
      <c r="L232" s="1"/>
      <c r="M232" s="4"/>
      <c r="N232" s="5"/>
      <c r="O232" s="4"/>
      <c r="P232" s="4"/>
      <c r="Q232" s="4"/>
      <c r="R232" s="4"/>
      <c r="S232" s="4"/>
    </row>
    <row r="233" spans="1:19" hidden="1" x14ac:dyDescent="0.25">
      <c r="A233" s="37" t="s">
        <v>368</v>
      </c>
      <c r="B233" s="6" t="s">
        <v>441</v>
      </c>
      <c r="C233" s="4">
        <f t="shared" si="26"/>
        <v>301848.74</v>
      </c>
      <c r="D233" s="4"/>
      <c r="E233" s="4">
        <v>301848.74</v>
      </c>
      <c r="F233" s="4"/>
      <c r="G233" s="4"/>
      <c r="H233" s="4"/>
      <c r="I233" s="4"/>
      <c r="J233" s="4"/>
      <c r="K233" s="4"/>
      <c r="L233" s="1"/>
      <c r="M233" s="4"/>
      <c r="N233" s="5"/>
      <c r="O233" s="4"/>
      <c r="P233" s="4"/>
      <c r="Q233" s="4"/>
      <c r="R233" s="4"/>
      <c r="S233" s="4"/>
    </row>
    <row r="234" spans="1:19" hidden="1" x14ac:dyDescent="0.25">
      <c r="A234" s="37" t="s">
        <v>370</v>
      </c>
      <c r="B234" s="6" t="s">
        <v>443</v>
      </c>
      <c r="C234" s="4">
        <f t="shared" si="26"/>
        <v>907593.23</v>
      </c>
      <c r="D234" s="4"/>
      <c r="E234" s="4">
        <v>907593.23</v>
      </c>
      <c r="F234" s="4"/>
      <c r="G234" s="4"/>
      <c r="H234" s="4"/>
      <c r="I234" s="4"/>
      <c r="J234" s="4"/>
      <c r="K234" s="4"/>
      <c r="L234" s="1"/>
      <c r="M234" s="4"/>
      <c r="N234" s="5"/>
      <c r="O234" s="4"/>
      <c r="P234" s="4"/>
      <c r="Q234" s="4"/>
      <c r="R234" s="4"/>
      <c r="S234" s="4"/>
    </row>
    <row r="235" spans="1:19" hidden="1" x14ac:dyDescent="0.25">
      <c r="A235" s="37" t="s">
        <v>372</v>
      </c>
      <c r="B235" s="6" t="s">
        <v>401</v>
      </c>
      <c r="C235" s="4">
        <f t="shared" si="26"/>
        <v>966709.49</v>
      </c>
      <c r="D235" s="4"/>
      <c r="E235" s="4">
        <v>966709.49</v>
      </c>
      <c r="F235" s="4"/>
      <c r="G235" s="4"/>
      <c r="H235" s="4"/>
      <c r="I235" s="4"/>
      <c r="J235" s="4"/>
      <c r="K235" s="4"/>
      <c r="L235" s="1"/>
      <c r="M235" s="4"/>
      <c r="N235" s="5"/>
      <c r="O235" s="4"/>
      <c r="P235" s="4"/>
      <c r="Q235" s="4"/>
      <c r="R235" s="4"/>
      <c r="S235" s="4"/>
    </row>
    <row r="236" spans="1:19" hidden="1" x14ac:dyDescent="0.25">
      <c r="A236" s="37" t="s">
        <v>374</v>
      </c>
      <c r="B236" s="6" t="s">
        <v>445</v>
      </c>
      <c r="C236" s="4">
        <f t="shared" si="26"/>
        <v>370823.22</v>
      </c>
      <c r="D236" s="4"/>
      <c r="E236" s="4">
        <v>370823.22</v>
      </c>
      <c r="F236" s="4"/>
      <c r="G236" s="4"/>
      <c r="H236" s="4"/>
      <c r="I236" s="4"/>
      <c r="J236" s="4"/>
      <c r="K236" s="4"/>
      <c r="L236" s="1"/>
      <c r="M236" s="4"/>
      <c r="N236" s="5"/>
      <c r="O236" s="4"/>
      <c r="P236" s="4"/>
      <c r="Q236" s="4"/>
      <c r="R236" s="4"/>
      <c r="S236" s="4"/>
    </row>
    <row r="237" spans="1:19" hidden="1" x14ac:dyDescent="0.25">
      <c r="A237" s="37" t="s">
        <v>376</v>
      </c>
      <c r="B237" s="6" t="s">
        <v>447</v>
      </c>
      <c r="C237" s="4">
        <f t="shared" si="26"/>
        <v>299601.5</v>
      </c>
      <c r="D237" s="4"/>
      <c r="E237" s="4">
        <v>299601.5</v>
      </c>
      <c r="F237" s="4"/>
      <c r="G237" s="4"/>
      <c r="H237" s="4"/>
      <c r="I237" s="4"/>
      <c r="J237" s="4"/>
      <c r="K237" s="4"/>
      <c r="L237" s="1"/>
      <c r="M237" s="4"/>
      <c r="N237" s="5"/>
      <c r="O237" s="4"/>
      <c r="P237" s="4"/>
      <c r="Q237" s="4"/>
      <c r="R237" s="4"/>
      <c r="S237" s="4"/>
    </row>
    <row r="238" spans="1:19" hidden="1" x14ac:dyDescent="0.25">
      <c r="A238" s="37" t="s">
        <v>378</v>
      </c>
      <c r="B238" s="6" t="s">
        <v>449</v>
      </c>
      <c r="C238" s="4">
        <f t="shared" si="26"/>
        <v>367934.52</v>
      </c>
      <c r="D238" s="4"/>
      <c r="E238" s="4">
        <v>367934.52</v>
      </c>
      <c r="F238" s="4"/>
      <c r="G238" s="4"/>
      <c r="H238" s="4"/>
      <c r="I238" s="4"/>
      <c r="J238" s="4"/>
      <c r="K238" s="4"/>
      <c r="L238" s="1"/>
      <c r="M238" s="4"/>
      <c r="N238" s="5"/>
      <c r="O238" s="4"/>
      <c r="P238" s="4"/>
      <c r="Q238" s="4"/>
      <c r="R238" s="4"/>
      <c r="S238" s="4"/>
    </row>
    <row r="239" spans="1:19" hidden="1" x14ac:dyDescent="0.25">
      <c r="A239" s="37" t="s">
        <v>380</v>
      </c>
      <c r="B239" s="6" t="s">
        <v>403</v>
      </c>
      <c r="C239" s="4">
        <f t="shared" si="26"/>
        <v>933736.39</v>
      </c>
      <c r="D239" s="4"/>
      <c r="E239" s="4">
        <v>933736.39</v>
      </c>
      <c r="F239" s="4"/>
      <c r="G239" s="4"/>
      <c r="H239" s="4"/>
      <c r="I239" s="4"/>
      <c r="J239" s="4"/>
      <c r="K239" s="4"/>
      <c r="L239" s="1"/>
      <c r="M239" s="4"/>
      <c r="N239" s="5"/>
      <c r="O239" s="4"/>
      <c r="P239" s="4"/>
      <c r="Q239" s="4"/>
      <c r="R239" s="4"/>
      <c r="S239" s="4"/>
    </row>
    <row r="240" spans="1:19" hidden="1" x14ac:dyDescent="0.25">
      <c r="A240" s="37" t="s">
        <v>382</v>
      </c>
      <c r="B240" s="6" t="s">
        <v>405</v>
      </c>
      <c r="C240" s="4">
        <f t="shared" si="26"/>
        <v>1700181.27</v>
      </c>
      <c r="D240" s="4"/>
      <c r="E240" s="4">
        <v>1700181.27</v>
      </c>
      <c r="F240" s="4"/>
      <c r="G240" s="4"/>
      <c r="H240" s="4"/>
      <c r="I240" s="4"/>
      <c r="J240" s="4"/>
      <c r="K240" s="4"/>
      <c r="L240" s="1"/>
      <c r="M240" s="4"/>
      <c r="N240" s="5"/>
      <c r="O240" s="4"/>
      <c r="P240" s="4"/>
      <c r="Q240" s="4"/>
      <c r="R240" s="4"/>
      <c r="S240" s="4"/>
    </row>
    <row r="241" spans="1:19" hidden="1" x14ac:dyDescent="0.25">
      <c r="A241" s="37" t="s">
        <v>384</v>
      </c>
      <c r="B241" s="6" t="s">
        <v>407</v>
      </c>
      <c r="C241" s="4">
        <f t="shared" si="26"/>
        <v>362613.08</v>
      </c>
      <c r="D241" s="4"/>
      <c r="E241" s="4">
        <v>362613.08</v>
      </c>
      <c r="F241" s="4"/>
      <c r="G241" s="4"/>
      <c r="H241" s="4"/>
      <c r="I241" s="4"/>
      <c r="J241" s="4"/>
      <c r="K241" s="4"/>
      <c r="L241" s="1"/>
      <c r="M241" s="4"/>
      <c r="N241" s="5"/>
      <c r="O241" s="4"/>
      <c r="P241" s="4"/>
      <c r="Q241" s="4"/>
      <c r="R241" s="4"/>
      <c r="S241" s="4"/>
    </row>
    <row r="242" spans="1:19" hidden="1" x14ac:dyDescent="0.25">
      <c r="A242" s="37" t="s">
        <v>386</v>
      </c>
      <c r="B242" s="6" t="s">
        <v>409</v>
      </c>
      <c r="C242" s="4">
        <f t="shared" si="26"/>
        <v>589320.93000000005</v>
      </c>
      <c r="D242" s="4"/>
      <c r="E242" s="4">
        <v>589320.93000000005</v>
      </c>
      <c r="F242" s="4"/>
      <c r="G242" s="4"/>
      <c r="H242" s="4"/>
      <c r="I242" s="4"/>
      <c r="J242" s="4"/>
      <c r="K242" s="4"/>
      <c r="L242" s="1"/>
      <c r="M242" s="4"/>
      <c r="N242" s="5"/>
      <c r="O242" s="4"/>
      <c r="P242" s="4"/>
      <c r="Q242" s="4"/>
      <c r="R242" s="4"/>
      <c r="S242" s="4"/>
    </row>
    <row r="243" spans="1:19" hidden="1" x14ac:dyDescent="0.25">
      <c r="A243" s="37" t="s">
        <v>388</v>
      </c>
      <c r="B243" s="6" t="s">
        <v>2009</v>
      </c>
      <c r="C243" s="4">
        <f t="shared" ref="C243" si="27">ROUNDUP(SUM(D243+E243+F243+G243+H243+I243+J243+K243+M243+O243+P243+Q243+R243+S243),2)</f>
        <v>3174737.65</v>
      </c>
      <c r="D243" s="4">
        <f>ROUNDUP(SUM(F243+G243+H243+I243+J243+K243+M243+O243+P243+Q243+R243+S243)*0.0214,2)</f>
        <v>66515.95</v>
      </c>
      <c r="E243" s="4"/>
      <c r="F243" s="4"/>
      <c r="G243" s="4"/>
      <c r="H243" s="4"/>
      <c r="I243" s="4"/>
      <c r="J243" s="4"/>
      <c r="K243" s="4"/>
      <c r="L243" s="1"/>
      <c r="M243" s="4"/>
      <c r="N243" s="5"/>
      <c r="O243" s="4"/>
      <c r="P243" s="4">
        <v>3108221.7</v>
      </c>
      <c r="Q243" s="4"/>
      <c r="R243" s="4"/>
      <c r="S243" s="4"/>
    </row>
    <row r="244" spans="1:19" hidden="1" x14ac:dyDescent="0.25">
      <c r="A244" s="37" t="s">
        <v>390</v>
      </c>
      <c r="B244" s="6" t="s">
        <v>391</v>
      </c>
      <c r="C244" s="4">
        <f t="shared" si="26"/>
        <v>650701.82999999996</v>
      </c>
      <c r="D244" s="4"/>
      <c r="E244" s="4">
        <v>650701.82999999996</v>
      </c>
      <c r="F244" s="4"/>
      <c r="G244" s="4"/>
      <c r="H244" s="4"/>
      <c r="I244" s="4"/>
      <c r="J244" s="4"/>
      <c r="K244" s="4"/>
      <c r="L244" s="1"/>
      <c r="M244" s="4"/>
      <c r="N244" s="5"/>
      <c r="O244" s="4"/>
      <c r="P244" s="4"/>
      <c r="Q244" s="4"/>
      <c r="R244" s="4"/>
      <c r="S244" s="4"/>
    </row>
    <row r="245" spans="1:19" hidden="1" x14ac:dyDescent="0.25">
      <c r="A245" s="37" t="s">
        <v>392</v>
      </c>
      <c r="B245" s="6" t="s">
        <v>1826</v>
      </c>
      <c r="C245" s="4">
        <f t="shared" si="26"/>
        <v>718775.92</v>
      </c>
      <c r="D245" s="4">
        <f>ROUNDUP(SUM(F245+G245+H245+I245+J245+K245+M245+O245+P245+Q245+R245+S245)*0.0214,2)</f>
        <v>15059.54</v>
      </c>
      <c r="E245" s="4"/>
      <c r="F245" s="4"/>
      <c r="G245" s="4"/>
      <c r="H245" s="4"/>
      <c r="I245" s="4"/>
      <c r="J245" s="4">
        <v>703716.38</v>
      </c>
      <c r="K245" s="4"/>
      <c r="L245" s="1"/>
      <c r="M245" s="4"/>
      <c r="N245" s="5"/>
      <c r="O245" s="4"/>
      <c r="P245" s="4"/>
      <c r="Q245" s="4"/>
      <c r="R245" s="4"/>
      <c r="S245" s="4"/>
    </row>
    <row r="246" spans="1:19" hidden="1" x14ac:dyDescent="0.25">
      <c r="A246" s="37" t="s">
        <v>394</v>
      </c>
      <c r="B246" s="6" t="s">
        <v>2010</v>
      </c>
      <c r="C246" s="4">
        <f t="shared" si="26"/>
        <v>14246303.68</v>
      </c>
      <c r="D246" s="4">
        <f>ROUNDUP(SUM(F246+G246+H246+I246+J246+K246+M246+O246+P246+Q246+R246+S246)*0.0214,2)</f>
        <v>298483.36</v>
      </c>
      <c r="E246" s="4"/>
      <c r="F246" s="4">
        <v>2334613.25</v>
      </c>
      <c r="G246" s="4"/>
      <c r="H246" s="4"/>
      <c r="I246" s="4"/>
      <c r="J246" s="4"/>
      <c r="K246" s="4"/>
      <c r="L246" s="1"/>
      <c r="M246" s="4"/>
      <c r="N246" s="5" t="s">
        <v>1765</v>
      </c>
      <c r="O246" s="4">
        <v>8508246.1400000006</v>
      </c>
      <c r="P246" s="4">
        <v>3104960.93</v>
      </c>
      <c r="Q246" s="4"/>
      <c r="R246" s="4"/>
      <c r="S246" s="4"/>
    </row>
    <row r="247" spans="1:19" hidden="1" x14ac:dyDescent="0.25">
      <c r="A247" s="37" t="s">
        <v>396</v>
      </c>
      <c r="B247" s="6" t="s">
        <v>393</v>
      </c>
      <c r="C247" s="4">
        <f t="shared" si="26"/>
        <v>1342840.28</v>
      </c>
      <c r="D247" s="4"/>
      <c r="E247" s="4">
        <v>1342840.28</v>
      </c>
      <c r="F247" s="4"/>
      <c r="G247" s="4"/>
      <c r="H247" s="4"/>
      <c r="I247" s="4"/>
      <c r="J247" s="4"/>
      <c r="K247" s="4"/>
      <c r="L247" s="1"/>
      <c r="M247" s="4"/>
      <c r="N247" s="5"/>
      <c r="O247" s="4"/>
      <c r="P247" s="4"/>
      <c r="Q247" s="4"/>
      <c r="R247" s="4"/>
      <c r="S247" s="4"/>
    </row>
    <row r="248" spans="1:19" hidden="1" x14ac:dyDescent="0.25">
      <c r="A248" s="37" t="s">
        <v>398</v>
      </c>
      <c r="B248" s="6" t="s">
        <v>385</v>
      </c>
      <c r="C248" s="4">
        <f t="shared" si="26"/>
        <v>853786.47</v>
      </c>
      <c r="D248" s="4"/>
      <c r="E248" s="4">
        <v>853786.47</v>
      </c>
      <c r="F248" s="4"/>
      <c r="G248" s="4"/>
      <c r="H248" s="4"/>
      <c r="I248" s="4"/>
      <c r="J248" s="4"/>
      <c r="K248" s="4"/>
      <c r="L248" s="1"/>
      <c r="M248" s="4"/>
      <c r="N248" s="5"/>
      <c r="O248" s="4"/>
      <c r="P248" s="4"/>
      <c r="Q248" s="4"/>
      <c r="R248" s="4"/>
      <c r="S248" s="4"/>
    </row>
    <row r="249" spans="1:19" hidden="1" x14ac:dyDescent="0.25">
      <c r="A249" s="37" t="s">
        <v>400</v>
      </c>
      <c r="B249" s="6" t="s">
        <v>387</v>
      </c>
      <c r="C249" s="4">
        <f t="shared" si="26"/>
        <v>1137956.33</v>
      </c>
      <c r="D249" s="4"/>
      <c r="E249" s="4">
        <v>1137956.33</v>
      </c>
      <c r="F249" s="4"/>
      <c r="G249" s="4"/>
      <c r="H249" s="4"/>
      <c r="I249" s="4"/>
      <c r="J249" s="4"/>
      <c r="K249" s="4"/>
      <c r="L249" s="1"/>
      <c r="M249" s="4"/>
      <c r="N249" s="5"/>
      <c r="O249" s="4"/>
      <c r="P249" s="4"/>
      <c r="Q249" s="4"/>
      <c r="R249" s="4"/>
      <c r="S249" s="4"/>
    </row>
    <row r="250" spans="1:19" hidden="1" x14ac:dyDescent="0.25">
      <c r="A250" s="37" t="s">
        <v>402</v>
      </c>
      <c r="B250" s="6" t="s">
        <v>389</v>
      </c>
      <c r="C250" s="4">
        <f t="shared" si="26"/>
        <v>1273974.3899999999</v>
      </c>
      <c r="D250" s="4"/>
      <c r="E250" s="4">
        <v>1273974.3899999999</v>
      </c>
      <c r="F250" s="4"/>
      <c r="G250" s="4"/>
      <c r="H250" s="4"/>
      <c r="I250" s="4"/>
      <c r="J250" s="4"/>
      <c r="K250" s="4"/>
      <c r="L250" s="1"/>
      <c r="M250" s="4"/>
      <c r="N250" s="5"/>
      <c r="O250" s="4"/>
      <c r="P250" s="4"/>
      <c r="Q250" s="4"/>
      <c r="R250" s="4"/>
      <c r="S250" s="4"/>
    </row>
    <row r="251" spans="1:19" hidden="1" x14ac:dyDescent="0.25">
      <c r="A251" s="37" t="s">
        <v>404</v>
      </c>
      <c r="B251" s="6" t="s">
        <v>461</v>
      </c>
      <c r="C251" s="4">
        <f t="shared" si="26"/>
        <v>1954863.94</v>
      </c>
      <c r="D251" s="4"/>
      <c r="E251" s="4">
        <v>1954863.94</v>
      </c>
      <c r="F251" s="4"/>
      <c r="G251" s="4"/>
      <c r="H251" s="4"/>
      <c r="I251" s="4"/>
      <c r="J251" s="4"/>
      <c r="K251" s="4"/>
      <c r="L251" s="1"/>
      <c r="M251" s="4"/>
      <c r="N251" s="5"/>
      <c r="O251" s="4"/>
      <c r="P251" s="4"/>
      <c r="Q251" s="4"/>
      <c r="R251" s="4"/>
      <c r="S251" s="4"/>
    </row>
    <row r="252" spans="1:19" hidden="1" x14ac:dyDescent="0.25">
      <c r="A252" s="37" t="s">
        <v>406</v>
      </c>
      <c r="B252" s="6" t="s">
        <v>451</v>
      </c>
      <c r="C252" s="4">
        <f t="shared" si="26"/>
        <v>691203.9</v>
      </c>
      <c r="D252" s="4"/>
      <c r="E252" s="4">
        <v>691203.9</v>
      </c>
      <c r="F252" s="4"/>
      <c r="G252" s="4"/>
      <c r="H252" s="4"/>
      <c r="I252" s="4"/>
      <c r="J252" s="4"/>
      <c r="K252" s="4"/>
      <c r="L252" s="1"/>
      <c r="M252" s="4"/>
      <c r="N252" s="5"/>
      <c r="O252" s="4"/>
      <c r="P252" s="4"/>
      <c r="Q252" s="4"/>
      <c r="R252" s="4"/>
      <c r="S252" s="4"/>
    </row>
    <row r="253" spans="1:19" hidden="1" x14ac:dyDescent="0.25">
      <c r="A253" s="37" t="s">
        <v>408</v>
      </c>
      <c r="B253" s="6" t="s">
        <v>455</v>
      </c>
      <c r="C253" s="4">
        <f t="shared" si="26"/>
        <v>752347.3</v>
      </c>
      <c r="D253" s="4"/>
      <c r="E253" s="4">
        <v>752347.3</v>
      </c>
      <c r="F253" s="4"/>
      <c r="G253" s="4"/>
      <c r="H253" s="4"/>
      <c r="I253" s="4"/>
      <c r="J253" s="4"/>
      <c r="K253" s="4"/>
      <c r="L253" s="1"/>
      <c r="M253" s="4"/>
      <c r="N253" s="5"/>
      <c r="O253" s="4"/>
      <c r="P253" s="4"/>
      <c r="Q253" s="4"/>
      <c r="R253" s="4"/>
      <c r="S253" s="4"/>
    </row>
    <row r="254" spans="1:19" hidden="1" x14ac:dyDescent="0.25">
      <c r="A254" s="37" t="s">
        <v>410</v>
      </c>
      <c r="B254" s="6" t="s">
        <v>1834</v>
      </c>
      <c r="C254" s="4">
        <f t="shared" si="26"/>
        <v>10439579.560000001</v>
      </c>
      <c r="D254" s="4">
        <f t="shared" ref="D254:D260" si="28">ROUNDUP(SUM(F254+G254+H254+I254+J254+K254+M254+O254+P254+Q254+R254+S254)*0.0214,2)</f>
        <v>218726.27000000002</v>
      </c>
      <c r="E254" s="4"/>
      <c r="F254" s="4">
        <v>2260574.59</v>
      </c>
      <c r="G254" s="4">
        <v>2052515.4</v>
      </c>
      <c r="H254" s="4">
        <v>1273992.46</v>
      </c>
      <c r="I254" s="4">
        <v>472291.32</v>
      </c>
      <c r="J254" s="4">
        <v>503729.7</v>
      </c>
      <c r="K254" s="4"/>
      <c r="L254" s="1"/>
      <c r="M254" s="4"/>
      <c r="N254" s="5"/>
      <c r="O254" s="4"/>
      <c r="P254" s="4">
        <v>3657749.82</v>
      </c>
      <c r="Q254" s="4"/>
      <c r="R254" s="4"/>
      <c r="S254" s="4"/>
    </row>
    <row r="255" spans="1:19" hidden="1" x14ac:dyDescent="0.25">
      <c r="A255" s="37" t="s">
        <v>412</v>
      </c>
      <c r="B255" s="6" t="s">
        <v>1827</v>
      </c>
      <c r="C255" s="4">
        <f t="shared" si="26"/>
        <v>3799620.55</v>
      </c>
      <c r="D255" s="4">
        <f t="shared" si="28"/>
        <v>79608.26999999999</v>
      </c>
      <c r="E255" s="4"/>
      <c r="F255" s="4">
        <v>1737617.9</v>
      </c>
      <c r="G255" s="4"/>
      <c r="H255" s="4"/>
      <c r="I255" s="4"/>
      <c r="J255" s="4"/>
      <c r="K255" s="4"/>
      <c r="L255" s="1"/>
      <c r="M255" s="4"/>
      <c r="N255" s="5"/>
      <c r="O255" s="4"/>
      <c r="P255" s="4">
        <v>1982394.38</v>
      </c>
      <c r="Q255" s="4"/>
      <c r="R255" s="4"/>
      <c r="S255" s="4"/>
    </row>
    <row r="256" spans="1:19" hidden="1" x14ac:dyDescent="0.25">
      <c r="A256" s="37" t="s">
        <v>414</v>
      </c>
      <c r="B256" s="6" t="s">
        <v>1828</v>
      </c>
      <c r="C256" s="4">
        <f t="shared" si="26"/>
        <v>4737148.7300000004</v>
      </c>
      <c r="D256" s="4">
        <f t="shared" si="28"/>
        <v>99251.01999999999</v>
      </c>
      <c r="E256" s="4"/>
      <c r="F256" s="4">
        <v>2470769.86</v>
      </c>
      <c r="G256" s="4"/>
      <c r="H256" s="4"/>
      <c r="I256" s="4"/>
      <c r="J256" s="4"/>
      <c r="K256" s="4"/>
      <c r="L256" s="1"/>
      <c r="M256" s="4"/>
      <c r="N256" s="5"/>
      <c r="O256" s="4"/>
      <c r="P256" s="4">
        <v>2167127.85</v>
      </c>
      <c r="Q256" s="4"/>
      <c r="R256" s="4"/>
      <c r="S256" s="4"/>
    </row>
    <row r="257" spans="1:19" hidden="1" x14ac:dyDescent="0.25">
      <c r="A257" s="37" t="s">
        <v>416</v>
      </c>
      <c r="B257" s="6" t="s">
        <v>1829</v>
      </c>
      <c r="C257" s="4">
        <f t="shared" ref="C257:C263" si="29">ROUNDUP(SUM(D257+E257+F257+G257+H257+I257+J257+K257+M257+O257+P257+Q257+R257+S257),2)</f>
        <v>5524269.2000000002</v>
      </c>
      <c r="D257" s="4">
        <f t="shared" si="28"/>
        <v>115742.48</v>
      </c>
      <c r="E257" s="4"/>
      <c r="F257" s="4">
        <v>2461590.4</v>
      </c>
      <c r="G257" s="4"/>
      <c r="H257" s="4"/>
      <c r="I257" s="4"/>
      <c r="J257" s="4"/>
      <c r="K257" s="4"/>
      <c r="L257" s="1"/>
      <c r="M257" s="4"/>
      <c r="N257" s="5"/>
      <c r="O257" s="4"/>
      <c r="P257" s="4">
        <v>2946936.32</v>
      </c>
      <c r="Q257" s="4"/>
      <c r="R257" s="4"/>
      <c r="S257" s="4"/>
    </row>
    <row r="258" spans="1:19" hidden="1" x14ac:dyDescent="0.25">
      <c r="A258" s="37" t="s">
        <v>418</v>
      </c>
      <c r="B258" s="6" t="s">
        <v>1830</v>
      </c>
      <c r="C258" s="4">
        <f t="shared" si="29"/>
        <v>16448689.199999999</v>
      </c>
      <c r="D258" s="4">
        <f t="shared" si="28"/>
        <v>344626.94</v>
      </c>
      <c r="E258" s="4"/>
      <c r="F258" s="4">
        <v>1914154.38</v>
      </c>
      <c r="G258" s="4">
        <v>1790018.92</v>
      </c>
      <c r="H258" s="4">
        <v>1341486.5</v>
      </c>
      <c r="I258" s="4">
        <v>472074.1</v>
      </c>
      <c r="J258" s="4"/>
      <c r="K258" s="4"/>
      <c r="L258" s="1"/>
      <c r="M258" s="4"/>
      <c r="N258" s="5" t="s">
        <v>1765</v>
      </c>
      <c r="O258" s="4">
        <v>8271437.4100000001</v>
      </c>
      <c r="P258" s="4">
        <v>2314890.9500000002</v>
      </c>
      <c r="Q258" s="4"/>
      <c r="R258" s="4"/>
      <c r="S258" s="4"/>
    </row>
    <row r="259" spans="1:19" hidden="1" x14ac:dyDescent="0.25">
      <c r="A259" s="37" t="s">
        <v>420</v>
      </c>
      <c r="B259" s="6" t="s">
        <v>1833</v>
      </c>
      <c r="C259" s="4">
        <f t="shared" si="29"/>
        <v>22246342.760000002</v>
      </c>
      <c r="D259" s="4">
        <f t="shared" si="28"/>
        <v>466097.26</v>
      </c>
      <c r="E259" s="4"/>
      <c r="F259" s="4">
        <v>2578612.52</v>
      </c>
      <c r="G259" s="4">
        <v>2642868.09</v>
      </c>
      <c r="H259" s="4">
        <v>1757757.75</v>
      </c>
      <c r="I259" s="4">
        <v>511146.45</v>
      </c>
      <c r="J259" s="4">
        <v>904338.25</v>
      </c>
      <c r="K259" s="4"/>
      <c r="L259" s="1"/>
      <c r="M259" s="4"/>
      <c r="N259" s="5" t="s">
        <v>1765</v>
      </c>
      <c r="O259" s="4">
        <v>13385522.439999999</v>
      </c>
      <c r="P259" s="4"/>
      <c r="Q259" s="4"/>
      <c r="R259" s="4"/>
      <c r="S259" s="4"/>
    </row>
    <row r="260" spans="1:19" hidden="1" x14ac:dyDescent="0.25">
      <c r="A260" s="37" t="s">
        <v>422</v>
      </c>
      <c r="B260" s="6" t="s">
        <v>1831</v>
      </c>
      <c r="C260" s="4">
        <f t="shared" si="29"/>
        <v>5491025.1100000003</v>
      </c>
      <c r="D260" s="4">
        <f t="shared" si="28"/>
        <v>115045.95999999999</v>
      </c>
      <c r="E260" s="4"/>
      <c r="F260" s="4">
        <v>2429042.83</v>
      </c>
      <c r="G260" s="4"/>
      <c r="H260" s="4"/>
      <c r="I260" s="4"/>
      <c r="J260" s="4"/>
      <c r="K260" s="4"/>
      <c r="L260" s="1"/>
      <c r="M260" s="4"/>
      <c r="N260" s="5"/>
      <c r="O260" s="4"/>
      <c r="P260" s="4">
        <v>2946936.32</v>
      </c>
      <c r="Q260" s="4"/>
      <c r="R260" s="4"/>
      <c r="S260" s="4"/>
    </row>
    <row r="261" spans="1:19" hidden="1" x14ac:dyDescent="0.25">
      <c r="A261" s="37" t="s">
        <v>424</v>
      </c>
      <c r="B261" s="6" t="s">
        <v>459</v>
      </c>
      <c r="C261" s="4">
        <f t="shared" si="29"/>
        <v>93446.9</v>
      </c>
      <c r="D261" s="4"/>
      <c r="E261" s="4">
        <v>93446.9</v>
      </c>
      <c r="F261" s="4"/>
      <c r="G261" s="4"/>
      <c r="H261" s="4"/>
      <c r="I261" s="4"/>
      <c r="J261" s="4"/>
      <c r="K261" s="4"/>
      <c r="L261" s="1"/>
      <c r="M261" s="4"/>
      <c r="N261" s="5"/>
      <c r="O261" s="4"/>
      <c r="P261" s="4"/>
      <c r="Q261" s="4"/>
      <c r="R261" s="4"/>
      <c r="S261" s="4"/>
    </row>
    <row r="262" spans="1:19" hidden="1" x14ac:dyDescent="0.25">
      <c r="A262" s="37" t="s">
        <v>426</v>
      </c>
      <c r="B262" s="6" t="s">
        <v>1832</v>
      </c>
      <c r="C262" s="4">
        <f t="shared" si="29"/>
        <v>23680235.109999999</v>
      </c>
      <c r="D262" s="4">
        <f>ROUNDUP(SUM(F262+G262+H262+I262+J262+K262+M262+O262+P262+Q262+R262+S262)*0.0214,2)</f>
        <v>496139.65</v>
      </c>
      <c r="E262" s="4"/>
      <c r="F262" s="4">
        <v>2518273.84</v>
      </c>
      <c r="G262" s="4">
        <v>3540738</v>
      </c>
      <c r="H262" s="4">
        <v>1794282.04</v>
      </c>
      <c r="I262" s="4">
        <v>541137.77</v>
      </c>
      <c r="J262" s="4">
        <v>1130692.21</v>
      </c>
      <c r="K262" s="4"/>
      <c r="L262" s="1"/>
      <c r="M262" s="4"/>
      <c r="N262" s="5"/>
      <c r="O262" s="4"/>
      <c r="P262" s="4">
        <v>2848519.28</v>
      </c>
      <c r="Q262" s="4">
        <v>10810452.32</v>
      </c>
      <c r="R262" s="4"/>
      <c r="S262" s="4"/>
    </row>
    <row r="263" spans="1:19" hidden="1" x14ac:dyDescent="0.25">
      <c r="A263" s="37" t="s">
        <v>428</v>
      </c>
      <c r="B263" s="6" t="s">
        <v>453</v>
      </c>
      <c r="C263" s="4">
        <f t="shared" si="29"/>
        <v>1934156.95</v>
      </c>
      <c r="D263" s="4"/>
      <c r="E263" s="4">
        <v>1934156.95</v>
      </c>
      <c r="F263" s="4"/>
      <c r="G263" s="4"/>
      <c r="H263" s="4"/>
      <c r="I263" s="4"/>
      <c r="J263" s="4"/>
      <c r="K263" s="4"/>
      <c r="L263" s="1"/>
      <c r="M263" s="4"/>
      <c r="N263" s="5"/>
      <c r="O263" s="4"/>
      <c r="P263" s="4"/>
      <c r="Q263" s="4"/>
      <c r="R263" s="4"/>
      <c r="S263" s="4"/>
    </row>
    <row r="264" spans="1:19" hidden="1" x14ac:dyDescent="0.25">
      <c r="A264" s="37" t="s">
        <v>430</v>
      </c>
      <c r="B264" s="6" t="s">
        <v>463</v>
      </c>
      <c r="C264" s="4">
        <f>ROUNDUP(SUM(D264+E264+F264+G264+H264+I264+J264+K264+M264+O264+P264+Q264+R264+S264),2)</f>
        <v>239175.64</v>
      </c>
      <c r="D264" s="4"/>
      <c r="E264" s="4">
        <v>239175.64</v>
      </c>
      <c r="F264" s="4"/>
      <c r="G264" s="4"/>
      <c r="H264" s="4"/>
      <c r="I264" s="4"/>
      <c r="J264" s="4"/>
      <c r="K264" s="4"/>
      <c r="L264" s="1"/>
      <c r="M264" s="4"/>
      <c r="N264" s="5"/>
      <c r="O264" s="4"/>
      <c r="P264" s="4"/>
      <c r="Q264" s="4"/>
      <c r="R264" s="4"/>
      <c r="S264" s="4"/>
    </row>
    <row r="265" spans="1:19" hidden="1" x14ac:dyDescent="0.25">
      <c r="A265" s="37" t="s">
        <v>432</v>
      </c>
      <c r="B265" s="6" t="s">
        <v>2044</v>
      </c>
      <c r="C265" s="4">
        <f t="shared" ref="C265:C266" si="30">ROUNDUP(SUM(D265+E265+F265+G265+H265+I265+J265+K265+M265+O265+P265+Q265+R265+S265),2)</f>
        <v>6179400.2400000002</v>
      </c>
      <c r="D265" s="4">
        <f>ROUND((F265+G265+H265+I265+J265+K265+M265+O265+P265+Q265+R265+S265)*0.0214,2)</f>
        <v>129468.54</v>
      </c>
      <c r="E265" s="4"/>
      <c r="F265" s="4"/>
      <c r="G265" s="4">
        <v>2431490.9</v>
      </c>
      <c r="H265" s="4">
        <v>1764958.56</v>
      </c>
      <c r="I265" s="4">
        <v>844042.54</v>
      </c>
      <c r="J265" s="4">
        <v>1009439.7</v>
      </c>
      <c r="K265" s="4"/>
      <c r="L265" s="1"/>
      <c r="M265" s="4"/>
      <c r="N265" s="5"/>
      <c r="O265" s="4"/>
      <c r="P265" s="4"/>
      <c r="Q265" s="4"/>
      <c r="R265" s="4"/>
      <c r="S265" s="4"/>
    </row>
    <row r="266" spans="1:19" hidden="1" x14ac:dyDescent="0.25">
      <c r="A266" s="90" t="s">
        <v>1873</v>
      </c>
      <c r="B266" s="90"/>
      <c r="C266" s="2">
        <f t="shared" si="30"/>
        <v>262673627.69</v>
      </c>
      <c r="D266" s="2">
        <f>SUM(D154:D265)</f>
        <v>4226202.4099999992</v>
      </c>
      <c r="E266" s="2">
        <f t="shared" ref="E266:K266" si="31">SUM(E154:E265)</f>
        <v>63317733.750000007</v>
      </c>
      <c r="F266" s="2">
        <f t="shared" si="31"/>
        <v>28496390.699999999</v>
      </c>
      <c r="G266" s="2">
        <f t="shared" si="31"/>
        <v>19149718.989999998</v>
      </c>
      <c r="H266" s="2">
        <f t="shared" si="31"/>
        <v>12790109.729999999</v>
      </c>
      <c r="I266" s="2">
        <f t="shared" si="31"/>
        <v>5163660.87</v>
      </c>
      <c r="J266" s="2">
        <f t="shared" si="31"/>
        <v>12000931.359999999</v>
      </c>
      <c r="K266" s="2">
        <f t="shared" si="31"/>
        <v>10607380.940000001</v>
      </c>
      <c r="L266" s="3">
        <f t="shared" ref="L266" si="32">SUM(L154:L265)</f>
        <v>2</v>
      </c>
      <c r="M266" s="2">
        <f t="shared" ref="M266" si="33">SUM(M154:M265)</f>
        <v>11413846.220000001</v>
      </c>
      <c r="N266" s="3" t="s">
        <v>1675</v>
      </c>
      <c r="O266" s="2">
        <f t="shared" ref="O266" si="34">SUM(O154:O265)</f>
        <v>52734013.629999995</v>
      </c>
      <c r="P266" s="2">
        <f t="shared" ref="P266" si="35">SUM(P154:P265)</f>
        <v>25077737.550000001</v>
      </c>
      <c r="Q266" s="2">
        <f t="shared" ref="Q266" si="36">SUM(Q154:Q265)</f>
        <v>10810452.32</v>
      </c>
      <c r="R266" s="2">
        <f t="shared" ref="R266" si="37">SUM(R154:R265)</f>
        <v>6885449.2200000007</v>
      </c>
      <c r="S266" s="2">
        <f t="shared" ref="S266" si="38">SUM(S154:S265)</f>
        <v>0</v>
      </c>
    </row>
    <row r="267" spans="1:19" hidden="1" x14ac:dyDescent="0.25">
      <c r="A267" s="91" t="s">
        <v>1739</v>
      </c>
      <c r="B267" s="91"/>
      <c r="C267" s="91"/>
      <c r="D267" s="2"/>
      <c r="E267" s="2"/>
      <c r="F267" s="2"/>
      <c r="G267" s="2"/>
      <c r="H267" s="2"/>
      <c r="I267" s="2"/>
      <c r="J267" s="2"/>
      <c r="K267" s="2"/>
      <c r="L267" s="15"/>
      <c r="M267" s="2"/>
      <c r="N267" s="3"/>
      <c r="O267" s="2"/>
      <c r="P267" s="2"/>
      <c r="Q267" s="2"/>
      <c r="R267" s="2"/>
      <c r="S267" s="2"/>
    </row>
    <row r="268" spans="1:19" hidden="1" x14ac:dyDescent="0.25">
      <c r="A268" s="37" t="s">
        <v>434</v>
      </c>
      <c r="B268" s="6" t="s">
        <v>467</v>
      </c>
      <c r="C268" s="4">
        <f t="shared" ref="C268:C298" si="39">ROUNDUP(SUM(D268+E268+F268+G268+H268+I268+J268+K268+M268+O268+P268+Q268+R268+S268),2)</f>
        <v>47408.93</v>
      </c>
      <c r="D268" s="4"/>
      <c r="E268" s="4">
        <v>47408.93</v>
      </c>
      <c r="F268" s="4"/>
      <c r="G268" s="4"/>
      <c r="H268" s="4"/>
      <c r="I268" s="4"/>
      <c r="J268" s="4"/>
      <c r="K268" s="4"/>
      <c r="L268" s="1"/>
      <c r="M268" s="4"/>
      <c r="N268" s="5"/>
      <c r="O268" s="4"/>
      <c r="P268" s="4"/>
      <c r="Q268" s="4"/>
      <c r="R268" s="4"/>
      <c r="S268" s="4"/>
    </row>
    <row r="269" spans="1:19" hidden="1" x14ac:dyDescent="0.25">
      <c r="A269" s="37" t="s">
        <v>436</v>
      </c>
      <c r="B269" s="6" t="s">
        <v>469</v>
      </c>
      <c r="C269" s="4">
        <f t="shared" si="39"/>
        <v>184717.81</v>
      </c>
      <c r="D269" s="4"/>
      <c r="E269" s="4">
        <v>184717.81</v>
      </c>
      <c r="F269" s="4"/>
      <c r="G269" s="4"/>
      <c r="H269" s="4"/>
      <c r="I269" s="4"/>
      <c r="J269" s="4"/>
      <c r="K269" s="4"/>
      <c r="L269" s="1"/>
      <c r="M269" s="4"/>
      <c r="N269" s="5"/>
      <c r="O269" s="4"/>
      <c r="P269" s="4"/>
      <c r="Q269" s="4"/>
      <c r="R269" s="4"/>
      <c r="S269" s="4"/>
    </row>
    <row r="270" spans="1:19" hidden="1" x14ac:dyDescent="0.25">
      <c r="A270" s="37" t="s">
        <v>438</v>
      </c>
      <c r="B270" s="6" t="s">
        <v>501</v>
      </c>
      <c r="C270" s="4">
        <f t="shared" si="39"/>
        <v>121300.12</v>
      </c>
      <c r="D270" s="4"/>
      <c r="E270" s="4">
        <v>121300.12</v>
      </c>
      <c r="F270" s="4"/>
      <c r="G270" s="4"/>
      <c r="H270" s="4"/>
      <c r="I270" s="4"/>
      <c r="J270" s="4"/>
      <c r="K270" s="4"/>
      <c r="L270" s="1"/>
      <c r="M270" s="4"/>
      <c r="N270" s="5"/>
      <c r="O270" s="4"/>
      <c r="P270" s="4"/>
      <c r="Q270" s="4"/>
      <c r="R270" s="4"/>
      <c r="S270" s="4"/>
    </row>
    <row r="271" spans="1:19" hidden="1" x14ac:dyDescent="0.25">
      <c r="A271" s="37" t="s">
        <v>440</v>
      </c>
      <c r="B271" s="6" t="s">
        <v>503</v>
      </c>
      <c r="C271" s="4">
        <f t="shared" si="39"/>
        <v>153365.85999999999</v>
      </c>
      <c r="D271" s="4"/>
      <c r="E271" s="4">
        <v>153365.85999999999</v>
      </c>
      <c r="F271" s="4"/>
      <c r="G271" s="4"/>
      <c r="H271" s="4"/>
      <c r="I271" s="4"/>
      <c r="J271" s="4"/>
      <c r="K271" s="4"/>
      <c r="L271" s="1"/>
      <c r="M271" s="4"/>
      <c r="N271" s="5"/>
      <c r="O271" s="4"/>
      <c r="P271" s="4"/>
      <c r="Q271" s="4"/>
      <c r="R271" s="4"/>
      <c r="S271" s="4"/>
    </row>
    <row r="272" spans="1:19" hidden="1" x14ac:dyDescent="0.25">
      <c r="A272" s="37" t="s">
        <v>442</v>
      </c>
      <c r="B272" s="6" t="s">
        <v>505</v>
      </c>
      <c r="C272" s="4">
        <f t="shared" si="39"/>
        <v>332125.42</v>
      </c>
      <c r="D272" s="4"/>
      <c r="E272" s="4">
        <v>332125.42</v>
      </c>
      <c r="F272" s="4"/>
      <c r="G272" s="4"/>
      <c r="H272" s="4"/>
      <c r="I272" s="4"/>
      <c r="J272" s="4"/>
      <c r="K272" s="4"/>
      <c r="L272" s="1"/>
      <c r="M272" s="4"/>
      <c r="N272" s="5"/>
      <c r="O272" s="4"/>
      <c r="P272" s="4"/>
      <c r="Q272" s="4"/>
      <c r="R272" s="4"/>
      <c r="S272" s="4"/>
    </row>
    <row r="273" spans="1:19" hidden="1" x14ac:dyDescent="0.25">
      <c r="A273" s="37" t="s">
        <v>444</v>
      </c>
      <c r="B273" s="6" t="s">
        <v>507</v>
      </c>
      <c r="C273" s="4">
        <f t="shared" si="39"/>
        <v>152999.39000000001</v>
      </c>
      <c r="D273" s="4"/>
      <c r="E273" s="4">
        <v>152999.39000000001</v>
      </c>
      <c r="F273" s="4"/>
      <c r="G273" s="4"/>
      <c r="H273" s="4"/>
      <c r="I273" s="4"/>
      <c r="J273" s="4"/>
      <c r="K273" s="4"/>
      <c r="L273" s="1"/>
      <c r="M273" s="4"/>
      <c r="N273" s="5"/>
      <c r="O273" s="4"/>
      <c r="P273" s="4"/>
      <c r="Q273" s="4"/>
      <c r="R273" s="4"/>
      <c r="S273" s="4"/>
    </row>
    <row r="274" spans="1:19" hidden="1" x14ac:dyDescent="0.25">
      <c r="A274" s="37" t="s">
        <v>446</v>
      </c>
      <c r="B274" s="6" t="s">
        <v>511</v>
      </c>
      <c r="C274" s="4">
        <f t="shared" si="39"/>
        <v>74279.33</v>
      </c>
      <c r="D274" s="4"/>
      <c r="E274" s="4">
        <v>74279.33</v>
      </c>
      <c r="F274" s="4"/>
      <c r="G274" s="4"/>
      <c r="H274" s="4"/>
      <c r="I274" s="4"/>
      <c r="J274" s="4"/>
      <c r="K274" s="4"/>
      <c r="L274" s="1"/>
      <c r="M274" s="4"/>
      <c r="N274" s="5"/>
      <c r="O274" s="4"/>
      <c r="P274" s="4"/>
      <c r="Q274" s="4"/>
      <c r="R274" s="4"/>
      <c r="S274" s="4"/>
    </row>
    <row r="275" spans="1:19" hidden="1" x14ac:dyDescent="0.25">
      <c r="A275" s="37" t="s">
        <v>448</v>
      </c>
      <c r="B275" s="6" t="s">
        <v>513</v>
      </c>
      <c r="C275" s="4">
        <f t="shared" si="39"/>
        <v>288503.74</v>
      </c>
      <c r="D275" s="4"/>
      <c r="E275" s="4">
        <v>288503.74</v>
      </c>
      <c r="F275" s="4"/>
      <c r="G275" s="4"/>
      <c r="H275" s="4"/>
      <c r="I275" s="4"/>
      <c r="J275" s="4"/>
      <c r="K275" s="4"/>
      <c r="L275" s="1"/>
      <c r="M275" s="4"/>
      <c r="N275" s="5"/>
      <c r="O275" s="4"/>
      <c r="P275" s="4"/>
      <c r="Q275" s="4"/>
      <c r="R275" s="4"/>
      <c r="S275" s="4"/>
    </row>
    <row r="276" spans="1:19" hidden="1" x14ac:dyDescent="0.25">
      <c r="A276" s="37" t="s">
        <v>450</v>
      </c>
      <c r="B276" s="6" t="s">
        <v>516</v>
      </c>
      <c r="C276" s="4">
        <f t="shared" si="39"/>
        <v>196932.11</v>
      </c>
      <c r="D276" s="4"/>
      <c r="E276" s="4">
        <v>196932.11000000002</v>
      </c>
      <c r="F276" s="4"/>
      <c r="G276" s="4"/>
      <c r="H276" s="4"/>
      <c r="I276" s="4"/>
      <c r="J276" s="4"/>
      <c r="K276" s="4"/>
      <c r="L276" s="1"/>
      <c r="M276" s="4"/>
      <c r="N276" s="5"/>
      <c r="O276" s="4"/>
      <c r="P276" s="4"/>
      <c r="Q276" s="4"/>
      <c r="R276" s="4"/>
      <c r="S276" s="4"/>
    </row>
    <row r="277" spans="1:19" hidden="1" x14ac:dyDescent="0.25">
      <c r="A277" s="37" t="s">
        <v>452</v>
      </c>
      <c r="B277" s="6" t="s">
        <v>509</v>
      </c>
      <c r="C277" s="4">
        <f t="shared" si="39"/>
        <v>510033.66</v>
      </c>
      <c r="D277" s="4"/>
      <c r="E277" s="4">
        <v>510033.66000000003</v>
      </c>
      <c r="F277" s="4"/>
      <c r="G277" s="4"/>
      <c r="H277" s="4"/>
      <c r="I277" s="4"/>
      <c r="J277" s="4"/>
      <c r="K277" s="4"/>
      <c r="L277" s="1"/>
      <c r="M277" s="4"/>
      <c r="N277" s="5"/>
      <c r="O277" s="4"/>
      <c r="P277" s="4"/>
      <c r="Q277" s="4"/>
      <c r="R277" s="4"/>
      <c r="S277" s="4"/>
    </row>
    <row r="278" spans="1:19" hidden="1" x14ac:dyDescent="0.25">
      <c r="A278" s="37" t="s">
        <v>454</v>
      </c>
      <c r="B278" s="6" t="s">
        <v>518</v>
      </c>
      <c r="C278" s="4">
        <f t="shared" si="39"/>
        <v>16645.240000000002</v>
      </c>
      <c r="D278" s="4"/>
      <c r="E278" s="4">
        <v>16645.240000000002</v>
      </c>
      <c r="F278" s="4"/>
      <c r="G278" s="4"/>
      <c r="H278" s="4"/>
      <c r="I278" s="4"/>
      <c r="J278" s="4"/>
      <c r="K278" s="4"/>
      <c r="L278" s="1"/>
      <c r="M278" s="4"/>
      <c r="N278" s="5"/>
      <c r="O278" s="4"/>
      <c r="P278" s="4"/>
      <c r="Q278" s="4"/>
      <c r="R278" s="4"/>
      <c r="S278" s="4"/>
    </row>
    <row r="279" spans="1:19" hidden="1" x14ac:dyDescent="0.25">
      <c r="A279" s="37" t="s">
        <v>456</v>
      </c>
      <c r="B279" s="6" t="s">
        <v>520</v>
      </c>
      <c r="C279" s="4">
        <f t="shared" si="39"/>
        <v>223760.44</v>
      </c>
      <c r="D279" s="4"/>
      <c r="E279" s="4">
        <v>223760.44</v>
      </c>
      <c r="F279" s="4"/>
      <c r="G279" s="4"/>
      <c r="H279" s="4"/>
      <c r="I279" s="4"/>
      <c r="J279" s="4"/>
      <c r="K279" s="4"/>
      <c r="L279" s="1"/>
      <c r="M279" s="4"/>
      <c r="N279" s="5"/>
      <c r="O279" s="4"/>
      <c r="P279" s="4"/>
      <c r="Q279" s="4"/>
      <c r="R279" s="4"/>
      <c r="S279" s="4"/>
    </row>
    <row r="280" spans="1:19" hidden="1" x14ac:dyDescent="0.25">
      <c r="A280" s="37" t="s">
        <v>458</v>
      </c>
      <c r="B280" s="6" t="s">
        <v>2164</v>
      </c>
      <c r="C280" s="4">
        <f>ROUNDUP(SUM(D280+E280+F280+G280+H280+I280+J280+K280+M280+O280+P280+Q280+R280+S280),2)</f>
        <v>3069001.15</v>
      </c>
      <c r="D280" s="4">
        <f>ROUNDUP(SUM(F280+G280+H280+I280+J280+K280+M280+O280+P280+Q280+R280+S280)*0.0214,2)</f>
        <v>64300.6</v>
      </c>
      <c r="E280" s="4"/>
      <c r="F280" s="4"/>
      <c r="G280" s="4"/>
      <c r="H280" s="4"/>
      <c r="I280" s="4"/>
      <c r="J280" s="4"/>
      <c r="K280" s="4"/>
      <c r="L280" s="1"/>
      <c r="M280" s="4"/>
      <c r="N280" s="5" t="s">
        <v>1760</v>
      </c>
      <c r="O280" s="4">
        <v>3004700.55</v>
      </c>
      <c r="P280" s="4"/>
      <c r="Q280" s="4"/>
      <c r="R280" s="4"/>
      <c r="S280" s="4"/>
    </row>
    <row r="281" spans="1:19" hidden="1" x14ac:dyDescent="0.25">
      <c r="A281" s="37" t="s">
        <v>460</v>
      </c>
      <c r="B281" s="6" t="s">
        <v>471</v>
      </c>
      <c r="C281" s="4">
        <f t="shared" si="39"/>
        <v>23943.23</v>
      </c>
      <c r="D281" s="4"/>
      <c r="E281" s="4">
        <v>23943.23</v>
      </c>
      <c r="F281" s="4"/>
      <c r="G281" s="4"/>
      <c r="H281" s="4"/>
      <c r="I281" s="4"/>
      <c r="J281" s="4"/>
      <c r="K281" s="4"/>
      <c r="L281" s="1"/>
      <c r="M281" s="4"/>
      <c r="N281" s="5"/>
      <c r="O281" s="4"/>
      <c r="P281" s="4"/>
      <c r="Q281" s="4"/>
      <c r="R281" s="4"/>
      <c r="S281" s="4"/>
    </row>
    <row r="282" spans="1:19" hidden="1" x14ac:dyDescent="0.25">
      <c r="A282" s="37" t="s">
        <v>462</v>
      </c>
      <c r="B282" s="6" t="s">
        <v>473</v>
      </c>
      <c r="C282" s="4">
        <f t="shared" si="39"/>
        <v>140972.76999999999</v>
      </c>
      <c r="D282" s="4"/>
      <c r="E282" s="4">
        <v>140972.77000000002</v>
      </c>
      <c r="F282" s="4"/>
      <c r="G282" s="4"/>
      <c r="H282" s="4"/>
      <c r="I282" s="4"/>
      <c r="J282" s="4"/>
      <c r="K282" s="4"/>
      <c r="L282" s="1"/>
      <c r="M282" s="4"/>
      <c r="N282" s="5"/>
      <c r="O282" s="4"/>
      <c r="P282" s="4"/>
      <c r="Q282" s="4"/>
      <c r="R282" s="4"/>
      <c r="S282" s="4"/>
    </row>
    <row r="283" spans="1:19" hidden="1" x14ac:dyDescent="0.25">
      <c r="A283" s="37" t="s">
        <v>464</v>
      </c>
      <c r="B283" s="6" t="s">
        <v>483</v>
      </c>
      <c r="C283" s="4">
        <f t="shared" si="39"/>
        <v>189641.37</v>
      </c>
      <c r="D283" s="4"/>
      <c r="E283" s="4">
        <v>189641.37</v>
      </c>
      <c r="F283" s="4"/>
      <c r="G283" s="4"/>
      <c r="H283" s="4"/>
      <c r="I283" s="4"/>
      <c r="J283" s="4"/>
      <c r="K283" s="4"/>
      <c r="L283" s="1"/>
      <c r="M283" s="4"/>
      <c r="N283" s="5"/>
      <c r="O283" s="4"/>
      <c r="P283" s="4"/>
      <c r="Q283" s="4"/>
      <c r="R283" s="4"/>
      <c r="S283" s="4"/>
    </row>
    <row r="284" spans="1:19" hidden="1" x14ac:dyDescent="0.25">
      <c r="A284" s="37" t="s">
        <v>466</v>
      </c>
      <c r="B284" s="6" t="s">
        <v>477</v>
      </c>
      <c r="C284" s="4">
        <f t="shared" si="39"/>
        <v>172392.34</v>
      </c>
      <c r="D284" s="4"/>
      <c r="E284" s="4">
        <v>172392.34</v>
      </c>
      <c r="F284" s="4"/>
      <c r="G284" s="4"/>
      <c r="H284" s="4"/>
      <c r="I284" s="4"/>
      <c r="J284" s="4"/>
      <c r="K284" s="4"/>
      <c r="L284" s="1"/>
      <c r="M284" s="4"/>
      <c r="N284" s="5"/>
      <c r="O284" s="4"/>
      <c r="P284" s="4"/>
      <c r="Q284" s="4"/>
      <c r="R284" s="4"/>
      <c r="S284" s="4"/>
    </row>
    <row r="285" spans="1:19" hidden="1" x14ac:dyDescent="0.25">
      <c r="A285" s="37" t="s">
        <v>468</v>
      </c>
      <c r="B285" s="6" t="s">
        <v>479</v>
      </c>
      <c r="C285" s="4">
        <f t="shared" si="39"/>
        <v>94986.02</v>
      </c>
      <c r="D285" s="4"/>
      <c r="E285" s="4">
        <v>94986.01999999999</v>
      </c>
      <c r="F285" s="4"/>
      <c r="G285" s="4"/>
      <c r="H285" s="4"/>
      <c r="I285" s="4"/>
      <c r="J285" s="4"/>
      <c r="K285" s="4"/>
      <c r="L285" s="1"/>
      <c r="M285" s="4"/>
      <c r="N285" s="5"/>
      <c r="O285" s="4"/>
      <c r="P285" s="4"/>
      <c r="Q285" s="4"/>
      <c r="R285" s="4"/>
      <c r="S285" s="4"/>
    </row>
    <row r="286" spans="1:19" hidden="1" x14ac:dyDescent="0.25">
      <c r="A286" s="37" t="s">
        <v>470</v>
      </c>
      <c r="B286" s="6" t="s">
        <v>481</v>
      </c>
      <c r="C286" s="4">
        <f t="shared" si="39"/>
        <v>219501.42</v>
      </c>
      <c r="D286" s="4"/>
      <c r="E286" s="4">
        <v>219501.42</v>
      </c>
      <c r="F286" s="4"/>
      <c r="G286" s="4"/>
      <c r="H286" s="4"/>
      <c r="I286" s="4"/>
      <c r="J286" s="4"/>
      <c r="K286" s="4"/>
      <c r="L286" s="1"/>
      <c r="M286" s="4"/>
      <c r="N286" s="5"/>
      <c r="O286" s="4"/>
      <c r="P286" s="4"/>
      <c r="Q286" s="4"/>
      <c r="R286" s="4"/>
      <c r="S286" s="4"/>
    </row>
    <row r="287" spans="1:19" hidden="1" x14ac:dyDescent="0.25">
      <c r="A287" s="37" t="s">
        <v>472</v>
      </c>
      <c r="B287" s="6" t="s">
        <v>475</v>
      </c>
      <c r="C287" s="4">
        <f t="shared" si="39"/>
        <v>141475.25</v>
      </c>
      <c r="D287" s="4"/>
      <c r="E287" s="4">
        <v>141475.25</v>
      </c>
      <c r="F287" s="4"/>
      <c r="G287" s="4"/>
      <c r="H287" s="4"/>
      <c r="I287" s="4"/>
      <c r="J287" s="4"/>
      <c r="K287" s="4"/>
      <c r="L287" s="1"/>
      <c r="M287" s="4"/>
      <c r="N287" s="5"/>
      <c r="O287" s="4"/>
      <c r="P287" s="4"/>
      <c r="Q287" s="4"/>
      <c r="R287" s="4"/>
      <c r="S287" s="4"/>
    </row>
    <row r="288" spans="1:19" hidden="1" x14ac:dyDescent="0.25">
      <c r="A288" s="37" t="s">
        <v>474</v>
      </c>
      <c r="B288" s="6" t="s">
        <v>1837</v>
      </c>
      <c r="C288" s="4">
        <f t="shared" si="39"/>
        <v>8026431.3099999996</v>
      </c>
      <c r="D288" s="4">
        <f>ROUNDUP(SUM(F288+G288+H288+I288+J288+K288+M288+O288+P288+Q288+R288+S288)*0.0214,2)</f>
        <v>168166.86000000002</v>
      </c>
      <c r="E288" s="4"/>
      <c r="F288" s="4"/>
      <c r="G288" s="4">
        <v>4758757.5599999996</v>
      </c>
      <c r="H288" s="4">
        <v>2402586.4900000002</v>
      </c>
      <c r="I288" s="4">
        <v>696920.4</v>
      </c>
      <c r="J288" s="4"/>
      <c r="K288" s="4"/>
      <c r="L288" s="1"/>
      <c r="M288" s="4"/>
      <c r="N288" s="5"/>
      <c r="O288" s="4"/>
      <c r="P288" s="4"/>
      <c r="Q288" s="4"/>
      <c r="R288" s="4"/>
      <c r="S288" s="4"/>
    </row>
    <row r="289" spans="1:19" hidden="1" x14ac:dyDescent="0.25">
      <c r="A289" s="37" t="s">
        <v>476</v>
      </c>
      <c r="B289" s="6" t="s">
        <v>2130</v>
      </c>
      <c r="C289" s="4">
        <f>ROUNDUP(SUM(D289+E289+F289+G289+H289+I289+J289+K289+M289+O289+P289+Q289+R289+S289),2)</f>
        <v>2218794.83</v>
      </c>
      <c r="D289" s="4">
        <f>ROUNDUP(SUM(F289+G289+H289+I289+J289+K289+M289+O289+P289+Q289+R289+S289)*0.0214,2)</f>
        <v>46487.380000000005</v>
      </c>
      <c r="E289" s="4"/>
      <c r="F289" s="4"/>
      <c r="G289" s="4"/>
      <c r="H289" s="4">
        <v>1573883.82</v>
      </c>
      <c r="I289" s="4">
        <v>598423.63</v>
      </c>
      <c r="J289" s="4"/>
      <c r="K289" s="4"/>
      <c r="L289" s="1"/>
      <c r="M289" s="4"/>
      <c r="N289" s="5"/>
      <c r="O289" s="4"/>
      <c r="P289" s="4"/>
      <c r="Q289" s="4"/>
      <c r="R289" s="4"/>
      <c r="S289" s="4"/>
    </row>
    <row r="290" spans="1:19" hidden="1" x14ac:dyDescent="0.25">
      <c r="A290" s="37" t="s">
        <v>478</v>
      </c>
      <c r="B290" s="6" t="s">
        <v>1836</v>
      </c>
      <c r="C290" s="4">
        <f t="shared" si="39"/>
        <v>4568738.8</v>
      </c>
      <c r="D290" s="4">
        <f>ROUNDUP(SUM(F290+G290+H290+I290+J290+K290+M290+O290+P290+Q290+R290+S290)*0.0214,2)</f>
        <v>95722.549999999988</v>
      </c>
      <c r="E290" s="4"/>
      <c r="F290" s="4"/>
      <c r="G290" s="4">
        <v>2610955.15</v>
      </c>
      <c r="H290" s="4">
        <v>1426556.02</v>
      </c>
      <c r="I290" s="4">
        <v>435505.08</v>
      </c>
      <c r="J290" s="4"/>
      <c r="K290" s="4"/>
      <c r="L290" s="1"/>
      <c r="M290" s="4"/>
      <c r="N290" s="5"/>
      <c r="O290" s="4"/>
      <c r="P290" s="4"/>
      <c r="Q290" s="4"/>
      <c r="R290" s="4"/>
      <c r="S290" s="4"/>
    </row>
    <row r="291" spans="1:19" hidden="1" x14ac:dyDescent="0.25">
      <c r="A291" s="37" t="s">
        <v>480</v>
      </c>
      <c r="B291" s="6" t="s">
        <v>1835</v>
      </c>
      <c r="C291" s="4">
        <f t="shared" si="39"/>
        <v>4524022.16</v>
      </c>
      <c r="D291" s="4">
        <f>ROUNDUP(SUM(F291+G291+H291+I291+J291+K291+M291+O291+P291+Q291+R291+S291)*0.0214,2)</f>
        <v>94785.67</v>
      </c>
      <c r="E291" s="4"/>
      <c r="F291" s="4"/>
      <c r="G291" s="4">
        <v>2874505</v>
      </c>
      <c r="H291" s="4">
        <v>1513608.23</v>
      </c>
      <c r="I291" s="4">
        <v>41123.26</v>
      </c>
      <c r="J291" s="4"/>
      <c r="K291" s="4"/>
      <c r="L291" s="1"/>
      <c r="M291" s="4"/>
      <c r="N291" s="5"/>
      <c r="O291" s="4"/>
      <c r="P291" s="4"/>
      <c r="Q291" s="4"/>
      <c r="R291" s="4"/>
      <c r="S291" s="4"/>
    </row>
    <row r="292" spans="1:19" hidden="1" x14ac:dyDescent="0.25">
      <c r="A292" s="37" t="s">
        <v>482</v>
      </c>
      <c r="B292" s="6" t="s">
        <v>485</v>
      </c>
      <c r="C292" s="4">
        <f t="shared" si="39"/>
        <v>1286618.07</v>
      </c>
      <c r="D292" s="4"/>
      <c r="E292" s="4">
        <v>1286618.07</v>
      </c>
      <c r="F292" s="4"/>
      <c r="G292" s="4"/>
      <c r="H292" s="4"/>
      <c r="I292" s="4"/>
      <c r="J292" s="4"/>
      <c r="K292" s="4"/>
      <c r="L292" s="1"/>
      <c r="M292" s="4"/>
      <c r="N292" s="5"/>
      <c r="O292" s="4"/>
      <c r="P292" s="4"/>
      <c r="Q292" s="4"/>
      <c r="R292" s="4"/>
      <c r="S292" s="4"/>
    </row>
    <row r="293" spans="1:19" hidden="1" x14ac:dyDescent="0.25">
      <c r="A293" s="37" t="s">
        <v>484</v>
      </c>
      <c r="B293" s="6" t="s">
        <v>487</v>
      </c>
      <c r="C293" s="4">
        <f t="shared" si="39"/>
        <v>139027.85999999999</v>
      </c>
      <c r="D293" s="4"/>
      <c r="E293" s="4">
        <v>139027.86000000002</v>
      </c>
      <c r="F293" s="4"/>
      <c r="G293" s="4"/>
      <c r="H293" s="4"/>
      <c r="I293" s="4"/>
      <c r="J293" s="4"/>
      <c r="K293" s="4"/>
      <c r="L293" s="1"/>
      <c r="M293" s="4"/>
      <c r="N293" s="5"/>
      <c r="O293" s="4"/>
      <c r="P293" s="4"/>
      <c r="Q293" s="4"/>
      <c r="R293" s="4"/>
      <c r="S293" s="4"/>
    </row>
    <row r="294" spans="1:19" hidden="1" x14ac:dyDescent="0.25">
      <c r="A294" s="37" t="s">
        <v>486</v>
      </c>
      <c r="B294" s="6" t="s">
        <v>491</v>
      </c>
      <c r="C294" s="4">
        <f t="shared" si="39"/>
        <v>249250.88</v>
      </c>
      <c r="D294" s="4"/>
      <c r="E294" s="4">
        <v>249250.88</v>
      </c>
      <c r="F294" s="4"/>
      <c r="G294" s="4"/>
      <c r="H294" s="4"/>
      <c r="I294" s="4"/>
      <c r="J294" s="4"/>
      <c r="K294" s="4"/>
      <c r="L294" s="1"/>
      <c r="M294" s="4"/>
      <c r="N294" s="5"/>
      <c r="O294" s="4"/>
      <c r="P294" s="4"/>
      <c r="Q294" s="4"/>
      <c r="R294" s="4"/>
      <c r="S294" s="4"/>
    </row>
    <row r="295" spans="1:19" hidden="1" x14ac:dyDescent="0.25">
      <c r="A295" s="37" t="s">
        <v>488</v>
      </c>
      <c r="B295" s="6" t="s">
        <v>491</v>
      </c>
      <c r="C295" s="4">
        <f t="shared" si="39"/>
        <v>131010.6</v>
      </c>
      <c r="D295" s="4"/>
      <c r="E295" s="4">
        <v>131010.59999999999</v>
      </c>
      <c r="F295" s="4"/>
      <c r="G295" s="4"/>
      <c r="H295" s="4"/>
      <c r="I295" s="4"/>
      <c r="J295" s="4"/>
      <c r="K295" s="4"/>
      <c r="L295" s="1"/>
      <c r="M295" s="4"/>
      <c r="N295" s="5"/>
      <c r="O295" s="4"/>
      <c r="P295" s="4"/>
      <c r="Q295" s="4"/>
      <c r="R295" s="4"/>
      <c r="S295" s="4"/>
    </row>
    <row r="296" spans="1:19" hidden="1" x14ac:dyDescent="0.25">
      <c r="A296" s="37" t="s">
        <v>490</v>
      </c>
      <c r="B296" s="6" t="s">
        <v>489</v>
      </c>
      <c r="C296" s="4">
        <f t="shared" si="39"/>
        <v>102565.05</v>
      </c>
      <c r="D296" s="4"/>
      <c r="E296" s="4">
        <v>102565.04999999999</v>
      </c>
      <c r="F296" s="4"/>
      <c r="G296" s="4"/>
      <c r="H296" s="4"/>
      <c r="I296" s="4"/>
      <c r="J296" s="4"/>
      <c r="K296" s="4"/>
      <c r="L296" s="1"/>
      <c r="M296" s="4"/>
      <c r="N296" s="5"/>
      <c r="O296" s="4"/>
      <c r="P296" s="4"/>
      <c r="Q296" s="4"/>
      <c r="R296" s="4"/>
      <c r="S296" s="4"/>
    </row>
    <row r="297" spans="1:19" hidden="1" x14ac:dyDescent="0.25">
      <c r="A297" s="37" t="s">
        <v>492</v>
      </c>
      <c r="B297" s="6" t="s">
        <v>497</v>
      </c>
      <c r="C297" s="4">
        <f t="shared" si="39"/>
        <v>380702.01</v>
      </c>
      <c r="D297" s="4"/>
      <c r="E297" s="4">
        <v>380702.01</v>
      </c>
      <c r="F297" s="4"/>
      <c r="G297" s="4"/>
      <c r="H297" s="4"/>
      <c r="I297" s="4"/>
      <c r="J297" s="4"/>
      <c r="K297" s="4"/>
      <c r="L297" s="1"/>
      <c r="M297" s="4"/>
      <c r="N297" s="5"/>
      <c r="O297" s="4"/>
      <c r="P297" s="4"/>
      <c r="Q297" s="4"/>
      <c r="R297" s="4"/>
      <c r="S297" s="4"/>
    </row>
    <row r="298" spans="1:19" hidden="1" x14ac:dyDescent="0.25">
      <c r="A298" s="37" t="s">
        <v>494</v>
      </c>
      <c r="B298" s="6" t="s">
        <v>499</v>
      </c>
      <c r="C298" s="4">
        <f t="shared" si="39"/>
        <v>124648</v>
      </c>
      <c r="D298" s="4"/>
      <c r="E298" s="4">
        <v>124648</v>
      </c>
      <c r="F298" s="4"/>
      <c r="G298" s="4"/>
      <c r="H298" s="4"/>
      <c r="I298" s="4"/>
      <c r="J298" s="4"/>
      <c r="K298" s="4"/>
      <c r="L298" s="1"/>
      <c r="M298" s="4"/>
      <c r="N298" s="5"/>
      <c r="O298" s="4"/>
      <c r="P298" s="4"/>
      <c r="Q298" s="4"/>
      <c r="R298" s="4"/>
      <c r="S298" s="4"/>
    </row>
    <row r="299" spans="1:19" ht="27.75" hidden="1" customHeight="1" x14ac:dyDescent="0.25">
      <c r="A299" s="90" t="s">
        <v>1874</v>
      </c>
      <c r="B299" s="90"/>
      <c r="C299" s="2">
        <f t="shared" ref="C299:M299" si="40">SUM(C268:C298)</f>
        <v>28105795.170000002</v>
      </c>
      <c r="D299" s="2">
        <f t="shared" si="40"/>
        <v>469463.06</v>
      </c>
      <c r="E299" s="2">
        <f t="shared" si="40"/>
        <v>5698806.9199999999</v>
      </c>
      <c r="F299" s="2">
        <f t="shared" si="40"/>
        <v>0</v>
      </c>
      <c r="G299" s="2">
        <f t="shared" si="40"/>
        <v>10244217.709999999</v>
      </c>
      <c r="H299" s="2">
        <f t="shared" si="40"/>
        <v>6916634.5600000005</v>
      </c>
      <c r="I299" s="2">
        <f t="shared" si="40"/>
        <v>1771972.37</v>
      </c>
      <c r="J299" s="2">
        <f t="shared" si="40"/>
        <v>0</v>
      </c>
      <c r="K299" s="2">
        <f t="shared" si="40"/>
        <v>0</v>
      </c>
      <c r="L299" s="15">
        <f t="shared" si="40"/>
        <v>0</v>
      </c>
      <c r="M299" s="2">
        <f t="shared" si="40"/>
        <v>0</v>
      </c>
      <c r="N299" s="2" t="s">
        <v>1675</v>
      </c>
      <c r="O299" s="2">
        <f>SUM(O268:O298)</f>
        <v>3004700.55</v>
      </c>
      <c r="P299" s="2">
        <f>SUM(P268:P298)</f>
        <v>0</v>
      </c>
      <c r="Q299" s="2">
        <f>SUM(Q268:Q298)</f>
        <v>0</v>
      </c>
      <c r="R299" s="2">
        <f>SUM(R268:R298)</f>
        <v>0</v>
      </c>
      <c r="S299" s="2">
        <f>SUM(S268:S298)</f>
        <v>0</v>
      </c>
    </row>
    <row r="300" spans="1:19" hidden="1" x14ac:dyDescent="0.25">
      <c r="A300" s="91" t="s">
        <v>1875</v>
      </c>
      <c r="B300" s="91"/>
      <c r="C300" s="91"/>
      <c r="D300" s="2"/>
      <c r="E300" s="2"/>
      <c r="F300" s="2"/>
      <c r="G300" s="2"/>
      <c r="H300" s="2"/>
      <c r="I300" s="2"/>
      <c r="J300" s="2"/>
      <c r="K300" s="2"/>
      <c r="L300" s="15"/>
      <c r="M300" s="2"/>
      <c r="N300" s="3"/>
      <c r="O300" s="2"/>
      <c r="P300" s="2"/>
      <c r="Q300" s="2"/>
      <c r="R300" s="2"/>
      <c r="S300" s="2"/>
    </row>
    <row r="301" spans="1:19" hidden="1" x14ac:dyDescent="0.25">
      <c r="A301" s="37" t="s">
        <v>495</v>
      </c>
      <c r="B301" s="6" t="s">
        <v>523</v>
      </c>
      <c r="C301" s="4">
        <f t="shared" ref="C301:C327" si="41">ROUNDUP(SUM(D301+E301+F301+G301+H301+I301+J301+K301+M301+O301+P301+Q301+R301+S301),2)</f>
        <v>1284785.3400000001</v>
      </c>
      <c r="D301" s="4"/>
      <c r="E301" s="4">
        <v>1284785.3400000001</v>
      </c>
      <c r="F301" s="4"/>
      <c r="G301" s="4"/>
      <c r="H301" s="4"/>
      <c r="I301" s="4"/>
      <c r="J301" s="4"/>
      <c r="K301" s="4"/>
      <c r="L301" s="1"/>
      <c r="M301" s="4"/>
      <c r="N301" s="5"/>
      <c r="O301" s="4"/>
      <c r="P301" s="4"/>
      <c r="Q301" s="4"/>
      <c r="R301" s="4"/>
      <c r="S301" s="4"/>
    </row>
    <row r="302" spans="1:19" hidden="1" x14ac:dyDescent="0.25">
      <c r="A302" s="37" t="s">
        <v>496</v>
      </c>
      <c r="B302" s="6" t="s">
        <v>525</v>
      </c>
      <c r="C302" s="4">
        <f t="shared" si="41"/>
        <v>49664091.43</v>
      </c>
      <c r="D302" s="4">
        <f>ROUNDUP(SUM(F302+G302+H302+I302+J302+K302+M302+O302+P302+Q302+R302+S302)*0.0214,2)</f>
        <v>1001329.91</v>
      </c>
      <c r="E302" s="4">
        <v>1871644.67</v>
      </c>
      <c r="F302" s="4"/>
      <c r="G302" s="4"/>
      <c r="H302" s="4">
        <v>3138679.69</v>
      </c>
      <c r="I302" s="4">
        <v>1318661.8</v>
      </c>
      <c r="J302" s="4"/>
      <c r="K302" s="4"/>
      <c r="L302" s="1">
        <v>4</v>
      </c>
      <c r="M302" s="4">
        <v>22827692.440000001</v>
      </c>
      <c r="N302" s="5" t="s">
        <v>1674</v>
      </c>
      <c r="O302" s="4">
        <v>6169043.79</v>
      </c>
      <c r="P302" s="4"/>
      <c r="Q302" s="4">
        <v>13337039.130000001</v>
      </c>
      <c r="R302" s="4"/>
      <c r="S302" s="4"/>
    </row>
    <row r="303" spans="1:19" hidden="1" x14ac:dyDescent="0.25">
      <c r="A303" s="37" t="s">
        <v>498</v>
      </c>
      <c r="B303" s="6" t="s">
        <v>527</v>
      </c>
      <c r="C303" s="4">
        <f t="shared" si="41"/>
        <v>153878.51999999999</v>
      </c>
      <c r="D303" s="4"/>
      <c r="E303" s="4">
        <v>153878.51999999999</v>
      </c>
      <c r="F303" s="4"/>
      <c r="G303" s="4"/>
      <c r="H303" s="4"/>
      <c r="I303" s="4"/>
      <c r="J303" s="4"/>
      <c r="K303" s="4"/>
      <c r="L303" s="1"/>
      <c r="M303" s="4"/>
      <c r="N303" s="5"/>
      <c r="O303" s="4"/>
      <c r="P303" s="4"/>
      <c r="Q303" s="4"/>
      <c r="R303" s="4"/>
      <c r="S303" s="4"/>
    </row>
    <row r="304" spans="1:19" hidden="1" x14ac:dyDescent="0.25">
      <c r="A304" s="37" t="s">
        <v>500</v>
      </c>
      <c r="B304" s="6" t="s">
        <v>529</v>
      </c>
      <c r="C304" s="4">
        <f t="shared" si="41"/>
        <v>1308170.26</v>
      </c>
      <c r="D304" s="4"/>
      <c r="E304" s="4">
        <v>1308170.26</v>
      </c>
      <c r="F304" s="4"/>
      <c r="G304" s="4"/>
      <c r="H304" s="4"/>
      <c r="I304" s="4"/>
      <c r="J304" s="4"/>
      <c r="K304" s="4"/>
      <c r="L304" s="1"/>
      <c r="M304" s="4"/>
      <c r="N304" s="5"/>
      <c r="O304" s="4"/>
      <c r="P304" s="4"/>
      <c r="Q304" s="4"/>
      <c r="R304" s="4"/>
      <c r="S304" s="4"/>
    </row>
    <row r="305" spans="1:19" hidden="1" x14ac:dyDescent="0.25">
      <c r="A305" s="37" t="s">
        <v>502</v>
      </c>
      <c r="B305" s="6" t="s">
        <v>531</v>
      </c>
      <c r="C305" s="4">
        <f t="shared" si="41"/>
        <v>560088.88</v>
      </c>
      <c r="D305" s="4"/>
      <c r="E305" s="4">
        <v>560088.88</v>
      </c>
      <c r="F305" s="4"/>
      <c r="G305" s="4"/>
      <c r="H305" s="4"/>
      <c r="I305" s="4"/>
      <c r="J305" s="4"/>
      <c r="K305" s="4"/>
      <c r="L305" s="1"/>
      <c r="M305" s="4"/>
      <c r="N305" s="5"/>
      <c r="O305" s="4"/>
      <c r="P305" s="4"/>
      <c r="Q305" s="4"/>
      <c r="R305" s="4"/>
      <c r="S305" s="4"/>
    </row>
    <row r="306" spans="1:19" hidden="1" x14ac:dyDescent="0.25">
      <c r="A306" s="37" t="s">
        <v>504</v>
      </c>
      <c r="B306" s="6" t="s">
        <v>533</v>
      </c>
      <c r="C306" s="4">
        <f t="shared" si="41"/>
        <v>186541.06</v>
      </c>
      <c r="D306" s="4"/>
      <c r="E306" s="4">
        <v>186541.06</v>
      </c>
      <c r="F306" s="4"/>
      <c r="G306" s="4"/>
      <c r="H306" s="4"/>
      <c r="I306" s="4"/>
      <c r="J306" s="4"/>
      <c r="K306" s="4"/>
      <c r="L306" s="1"/>
      <c r="M306" s="4"/>
      <c r="N306" s="5"/>
      <c r="O306" s="4"/>
      <c r="P306" s="4"/>
      <c r="Q306" s="4"/>
      <c r="R306" s="4"/>
      <c r="S306" s="4"/>
    </row>
    <row r="307" spans="1:19" hidden="1" x14ac:dyDescent="0.25">
      <c r="A307" s="37" t="s">
        <v>506</v>
      </c>
      <c r="B307" s="6" t="s">
        <v>535</v>
      </c>
      <c r="C307" s="4">
        <f t="shared" si="41"/>
        <v>36343969.140000001</v>
      </c>
      <c r="D307" s="4">
        <f>ROUNDUP(SUM(F307+G307+H307+I307+J307+K307+M307+O307+P307+Q307+R307+S307)*0.0214,2)</f>
        <v>732768.93</v>
      </c>
      <c r="E307" s="4">
        <v>1369661.55</v>
      </c>
      <c r="F307" s="4"/>
      <c r="G307" s="4"/>
      <c r="H307" s="4"/>
      <c r="I307" s="4"/>
      <c r="J307" s="4"/>
      <c r="K307" s="4"/>
      <c r="L307" s="1">
        <v>6</v>
      </c>
      <c r="M307" s="4">
        <v>34241538.659999996</v>
      </c>
      <c r="N307" s="5"/>
      <c r="O307" s="4"/>
      <c r="P307" s="4"/>
      <c r="Q307" s="4"/>
      <c r="R307" s="4"/>
      <c r="S307" s="4"/>
    </row>
    <row r="308" spans="1:19" hidden="1" x14ac:dyDescent="0.25">
      <c r="A308" s="37" t="s">
        <v>508</v>
      </c>
      <c r="B308" s="6" t="s">
        <v>537</v>
      </c>
      <c r="C308" s="4">
        <f t="shared" si="41"/>
        <v>60822365.509999998</v>
      </c>
      <c r="D308" s="4">
        <f>ROUNDUP(SUM(F308+G308+H308+I308+J308+K308+M308+O308+P308+Q308+R308+S308)*0.0214,2)</f>
        <v>1226303.5900000001</v>
      </c>
      <c r="E308" s="4">
        <v>2292156.23</v>
      </c>
      <c r="F308" s="4"/>
      <c r="G308" s="4">
        <v>9064661.7200000007</v>
      </c>
      <c r="H308" s="4"/>
      <c r="I308" s="4"/>
      <c r="J308" s="4">
        <v>3689430.2899999996</v>
      </c>
      <c r="K308" s="4"/>
      <c r="L308" s="1">
        <v>6</v>
      </c>
      <c r="M308" s="4">
        <v>24357972.600000001</v>
      </c>
      <c r="N308" s="5" t="s">
        <v>1674</v>
      </c>
      <c r="O308" s="4">
        <v>20191841.080000002</v>
      </c>
      <c r="P308" s="4"/>
      <c r="Q308" s="4"/>
      <c r="R308" s="4"/>
      <c r="S308" s="4"/>
    </row>
    <row r="309" spans="1:19" hidden="1" x14ac:dyDescent="0.25">
      <c r="A309" s="37" t="s">
        <v>510</v>
      </c>
      <c r="B309" s="6" t="s">
        <v>539</v>
      </c>
      <c r="C309" s="4">
        <f t="shared" si="41"/>
        <v>362337.68</v>
      </c>
      <c r="D309" s="4"/>
      <c r="E309" s="4">
        <v>362337.68</v>
      </c>
      <c r="F309" s="4"/>
      <c r="G309" s="4"/>
      <c r="H309" s="4"/>
      <c r="I309" s="4"/>
      <c r="J309" s="4"/>
      <c r="K309" s="4"/>
      <c r="L309" s="1"/>
      <c r="M309" s="4"/>
      <c r="N309" s="5"/>
      <c r="O309" s="4"/>
      <c r="P309" s="4"/>
      <c r="Q309" s="4"/>
      <c r="R309" s="4"/>
      <c r="S309" s="4"/>
    </row>
    <row r="310" spans="1:19" hidden="1" x14ac:dyDescent="0.25">
      <c r="A310" s="37" t="s">
        <v>512</v>
      </c>
      <c r="B310" s="6" t="s">
        <v>541</v>
      </c>
      <c r="C310" s="4">
        <f t="shared" si="41"/>
        <v>362566.64</v>
      </c>
      <c r="D310" s="4"/>
      <c r="E310" s="4">
        <v>362566.64</v>
      </c>
      <c r="F310" s="4"/>
      <c r="G310" s="4"/>
      <c r="H310" s="4"/>
      <c r="I310" s="4"/>
      <c r="J310" s="4"/>
      <c r="K310" s="4"/>
      <c r="L310" s="1"/>
      <c r="M310" s="4"/>
      <c r="N310" s="5"/>
      <c r="O310" s="4"/>
      <c r="P310" s="4"/>
      <c r="Q310" s="4"/>
      <c r="R310" s="4"/>
      <c r="S310" s="4"/>
    </row>
    <row r="311" spans="1:19" hidden="1" x14ac:dyDescent="0.25">
      <c r="A311" s="37" t="s">
        <v>514</v>
      </c>
      <c r="B311" s="6" t="s">
        <v>543</v>
      </c>
      <c r="C311" s="4">
        <f t="shared" si="41"/>
        <v>331051.56</v>
      </c>
      <c r="D311" s="4"/>
      <c r="E311" s="4">
        <v>331051.56</v>
      </c>
      <c r="F311" s="4"/>
      <c r="G311" s="4"/>
      <c r="H311" s="4"/>
      <c r="I311" s="4"/>
      <c r="J311" s="4"/>
      <c r="K311" s="4"/>
      <c r="L311" s="1"/>
      <c r="M311" s="4"/>
      <c r="N311" s="5"/>
      <c r="O311" s="4"/>
      <c r="P311" s="4"/>
      <c r="Q311" s="4"/>
      <c r="R311" s="4"/>
      <c r="S311" s="4"/>
    </row>
    <row r="312" spans="1:19" hidden="1" x14ac:dyDescent="0.25">
      <c r="A312" s="37" t="s">
        <v>515</v>
      </c>
      <c r="B312" s="6" t="s">
        <v>545</v>
      </c>
      <c r="C312" s="4">
        <f t="shared" si="41"/>
        <v>316018.87</v>
      </c>
      <c r="D312" s="4"/>
      <c r="E312" s="4">
        <v>316018.87</v>
      </c>
      <c r="F312" s="4"/>
      <c r="G312" s="4"/>
      <c r="H312" s="4"/>
      <c r="I312" s="4"/>
      <c r="J312" s="4"/>
      <c r="K312" s="4"/>
      <c r="L312" s="1"/>
      <c r="M312" s="4"/>
      <c r="N312" s="5"/>
      <c r="O312" s="4"/>
      <c r="P312" s="4"/>
      <c r="Q312" s="4"/>
      <c r="R312" s="4"/>
      <c r="S312" s="4"/>
    </row>
    <row r="313" spans="1:19" hidden="1" x14ac:dyDescent="0.25">
      <c r="A313" s="37" t="s">
        <v>517</v>
      </c>
      <c r="B313" s="6" t="s">
        <v>2177</v>
      </c>
      <c r="C313" s="4">
        <f>ROUNDUP(SUM(D313+E313+F313+G313+H313+I313+J313+K313+M313+O313+P313+Q313+R313+S313),2)</f>
        <v>620443.88</v>
      </c>
      <c r="D313" s="4">
        <f>ROUNDUP(SUM(F313+G313+H313+I313+J313+K313+M313+O313+P313+Q313+R313+S313)*0.0214,2)</f>
        <v>12999.32</v>
      </c>
      <c r="E313" s="4"/>
      <c r="F313" s="4"/>
      <c r="G313" s="4"/>
      <c r="H313" s="4"/>
      <c r="I313" s="4">
        <v>276619.34999999998</v>
      </c>
      <c r="J313" s="4">
        <v>330825.21000000002</v>
      </c>
      <c r="K313" s="4"/>
      <c r="L313" s="1"/>
      <c r="M313" s="4"/>
      <c r="N313" s="5"/>
      <c r="O313" s="4"/>
      <c r="P313" s="4"/>
      <c r="Q313" s="4"/>
      <c r="R313" s="4"/>
      <c r="S313" s="4"/>
    </row>
    <row r="314" spans="1:19" hidden="1" x14ac:dyDescent="0.25">
      <c r="A314" s="37" t="s">
        <v>519</v>
      </c>
      <c r="B314" s="6" t="s">
        <v>547</v>
      </c>
      <c r="C314" s="4">
        <f t="shared" si="41"/>
        <v>381390.23</v>
      </c>
      <c r="D314" s="4"/>
      <c r="E314" s="4">
        <v>381390.23</v>
      </c>
      <c r="F314" s="4"/>
      <c r="G314" s="4"/>
      <c r="H314" s="4"/>
      <c r="I314" s="4"/>
      <c r="J314" s="4"/>
      <c r="K314" s="4"/>
      <c r="L314" s="1"/>
      <c r="M314" s="4"/>
      <c r="N314" s="5"/>
      <c r="O314" s="4"/>
      <c r="P314" s="4"/>
      <c r="Q314" s="4"/>
      <c r="R314" s="4"/>
      <c r="S314" s="4"/>
    </row>
    <row r="315" spans="1:19" hidden="1" x14ac:dyDescent="0.25">
      <c r="A315" s="37" t="s">
        <v>521</v>
      </c>
      <c r="B315" s="6" t="s">
        <v>549</v>
      </c>
      <c r="C315" s="4">
        <f t="shared" si="41"/>
        <v>25853552.120000001</v>
      </c>
      <c r="D315" s="4">
        <f>ROUNDUP(SUM(F315+G315+H315+I315+J315+K315+M315+O315+P315+Q315+R315+S315)*0.0214,2)</f>
        <v>521260.62</v>
      </c>
      <c r="E315" s="4">
        <v>974318.9</v>
      </c>
      <c r="F315" s="4"/>
      <c r="G315" s="4"/>
      <c r="H315" s="4"/>
      <c r="I315" s="4"/>
      <c r="J315" s="4"/>
      <c r="K315" s="4"/>
      <c r="L315" s="1">
        <v>6</v>
      </c>
      <c r="M315" s="4">
        <v>24357972.600000001</v>
      </c>
      <c r="N315" s="5"/>
      <c r="O315" s="4"/>
      <c r="P315" s="4"/>
      <c r="Q315" s="4"/>
      <c r="R315" s="4"/>
      <c r="S315" s="4"/>
    </row>
    <row r="316" spans="1:19" hidden="1" x14ac:dyDescent="0.25">
      <c r="A316" s="37" t="s">
        <v>522</v>
      </c>
      <c r="B316" s="6" t="s">
        <v>551</v>
      </c>
      <c r="C316" s="4">
        <f t="shared" si="41"/>
        <v>621779.46</v>
      </c>
      <c r="D316" s="4"/>
      <c r="E316" s="4">
        <v>621779.46</v>
      </c>
      <c r="F316" s="4"/>
      <c r="G316" s="4"/>
      <c r="H316" s="4"/>
      <c r="I316" s="4"/>
      <c r="J316" s="4"/>
      <c r="K316" s="4"/>
      <c r="L316" s="1"/>
      <c r="M316" s="4"/>
      <c r="N316" s="5"/>
      <c r="O316" s="4"/>
      <c r="P316" s="4"/>
      <c r="Q316" s="4"/>
      <c r="R316" s="4"/>
      <c r="S316" s="4"/>
    </row>
    <row r="317" spans="1:19" hidden="1" x14ac:dyDescent="0.25">
      <c r="A317" s="37" t="s">
        <v>524</v>
      </c>
      <c r="B317" s="6" t="s">
        <v>553</v>
      </c>
      <c r="C317" s="4">
        <f t="shared" si="41"/>
        <v>57326535.659999996</v>
      </c>
      <c r="D317" s="4">
        <f>ROUNDUP(SUM(F317+G317+H317+I317+J317+K317+M317+O317+P317+Q317+R317+S317)*0.0214,2)</f>
        <v>1155820.49</v>
      </c>
      <c r="E317" s="4">
        <v>2160412.12</v>
      </c>
      <c r="F317" s="4">
        <v>6784449.9199999999</v>
      </c>
      <c r="G317" s="4">
        <v>8589355.7400000002</v>
      </c>
      <c r="H317" s="4"/>
      <c r="I317" s="4"/>
      <c r="J317" s="4">
        <v>3484394.39</v>
      </c>
      <c r="K317" s="4"/>
      <c r="L317" s="1">
        <v>6</v>
      </c>
      <c r="M317" s="4">
        <v>24357972.600000001</v>
      </c>
      <c r="N317" s="5"/>
      <c r="O317" s="4"/>
      <c r="P317" s="4">
        <v>10794130.4</v>
      </c>
      <c r="Q317" s="4"/>
      <c r="R317" s="4"/>
      <c r="S317" s="4"/>
    </row>
    <row r="318" spans="1:19" hidden="1" x14ac:dyDescent="0.25">
      <c r="A318" s="37" t="s">
        <v>526</v>
      </c>
      <c r="B318" s="6" t="s">
        <v>555</v>
      </c>
      <c r="C318" s="4">
        <f t="shared" si="41"/>
        <v>869126.93</v>
      </c>
      <c r="D318" s="4"/>
      <c r="E318" s="4">
        <v>869126.93</v>
      </c>
      <c r="F318" s="4"/>
      <c r="G318" s="4"/>
      <c r="H318" s="4"/>
      <c r="I318" s="4"/>
      <c r="J318" s="4"/>
      <c r="K318" s="4"/>
      <c r="L318" s="1"/>
      <c r="M318" s="4"/>
      <c r="N318" s="5"/>
      <c r="O318" s="4"/>
      <c r="P318" s="4"/>
      <c r="Q318" s="4"/>
      <c r="R318" s="4"/>
      <c r="S318" s="4"/>
    </row>
    <row r="319" spans="1:19" hidden="1" x14ac:dyDescent="0.25">
      <c r="A319" s="37" t="s">
        <v>528</v>
      </c>
      <c r="B319" s="6" t="s">
        <v>557</v>
      </c>
      <c r="C319" s="4">
        <f t="shared" si="41"/>
        <v>82288605.439999998</v>
      </c>
      <c r="D319" s="4">
        <f>ROUNDUP(SUM(F319+G319+H319+I319+J319+K319+M319+O319+P319+Q319+R319+S319)*0.0214,2)</f>
        <v>1659106.99</v>
      </c>
      <c r="E319" s="4">
        <v>3101134.56</v>
      </c>
      <c r="F319" s="4">
        <v>7737707.0699999994</v>
      </c>
      <c r="G319" s="4">
        <v>9796213.3200000003</v>
      </c>
      <c r="H319" s="4"/>
      <c r="I319" s="4"/>
      <c r="J319" s="4">
        <v>3973973.34</v>
      </c>
      <c r="K319" s="4"/>
      <c r="L319" s="1">
        <v>6</v>
      </c>
      <c r="M319" s="4">
        <v>24357972.600000001</v>
      </c>
      <c r="N319" s="5" t="s">
        <v>1674</v>
      </c>
      <c r="O319" s="4">
        <v>19426323.830000002</v>
      </c>
      <c r="P319" s="4">
        <v>12236173.73</v>
      </c>
      <c r="Q319" s="4"/>
      <c r="R319" s="4"/>
      <c r="S319" s="4"/>
    </row>
    <row r="320" spans="1:19" hidden="1" x14ac:dyDescent="0.25">
      <c r="A320" s="37" t="s">
        <v>530</v>
      </c>
      <c r="B320" s="6" t="s">
        <v>559</v>
      </c>
      <c r="C320" s="4">
        <f t="shared" si="41"/>
        <v>818237.02</v>
      </c>
      <c r="D320" s="4"/>
      <c r="E320" s="4">
        <v>818237.02</v>
      </c>
      <c r="F320" s="4"/>
      <c r="G320" s="4"/>
      <c r="H320" s="4"/>
      <c r="I320" s="4"/>
      <c r="J320" s="4"/>
      <c r="K320" s="4"/>
      <c r="L320" s="1"/>
      <c r="M320" s="4"/>
      <c r="N320" s="5"/>
      <c r="O320" s="4"/>
      <c r="P320" s="4"/>
      <c r="Q320" s="4"/>
      <c r="R320" s="4"/>
      <c r="S320" s="4"/>
    </row>
    <row r="321" spans="1:19" hidden="1" x14ac:dyDescent="0.25">
      <c r="A321" s="37" t="s">
        <v>532</v>
      </c>
      <c r="B321" s="6" t="s">
        <v>561</v>
      </c>
      <c r="C321" s="4">
        <f t="shared" si="41"/>
        <v>752701.63</v>
      </c>
      <c r="D321" s="4"/>
      <c r="E321" s="4">
        <v>752701.63</v>
      </c>
      <c r="F321" s="4"/>
      <c r="G321" s="4"/>
      <c r="H321" s="4"/>
      <c r="I321" s="4"/>
      <c r="J321" s="4"/>
      <c r="K321" s="4"/>
      <c r="L321" s="1"/>
      <c r="M321" s="4"/>
      <c r="N321" s="5"/>
      <c r="O321" s="4"/>
      <c r="P321" s="4"/>
      <c r="Q321" s="4"/>
      <c r="R321" s="4"/>
      <c r="S321" s="4"/>
    </row>
    <row r="322" spans="1:19" hidden="1" x14ac:dyDescent="0.25">
      <c r="A322" s="37" t="s">
        <v>534</v>
      </c>
      <c r="B322" s="6" t="s">
        <v>563</v>
      </c>
      <c r="C322" s="4">
        <f t="shared" si="41"/>
        <v>1793876.64</v>
      </c>
      <c r="D322" s="4"/>
      <c r="E322" s="4">
        <v>1793876.64</v>
      </c>
      <c r="F322" s="4"/>
      <c r="G322" s="4"/>
      <c r="H322" s="4"/>
      <c r="I322" s="4"/>
      <c r="J322" s="4"/>
      <c r="K322" s="4"/>
      <c r="L322" s="1"/>
      <c r="M322" s="4"/>
      <c r="N322" s="5"/>
      <c r="O322" s="4"/>
      <c r="P322" s="4"/>
      <c r="Q322" s="4"/>
      <c r="R322" s="4"/>
      <c r="S322" s="4"/>
    </row>
    <row r="323" spans="1:19" hidden="1" x14ac:dyDescent="0.25">
      <c r="A323" s="37" t="s">
        <v>536</v>
      </c>
      <c r="B323" s="6" t="s">
        <v>565</v>
      </c>
      <c r="C323" s="4">
        <f t="shared" si="41"/>
        <v>1427126.59</v>
      </c>
      <c r="D323" s="4"/>
      <c r="E323" s="4">
        <v>1427126.59</v>
      </c>
      <c r="F323" s="4"/>
      <c r="G323" s="4"/>
      <c r="H323" s="4"/>
      <c r="I323" s="4"/>
      <c r="J323" s="4"/>
      <c r="K323" s="4"/>
      <c r="L323" s="1"/>
      <c r="M323" s="4"/>
      <c r="N323" s="5"/>
      <c r="O323" s="4"/>
      <c r="P323" s="4"/>
      <c r="Q323" s="4"/>
      <c r="R323" s="4"/>
      <c r="S323" s="4"/>
    </row>
    <row r="324" spans="1:19" hidden="1" x14ac:dyDescent="0.25">
      <c r="A324" s="37" t="s">
        <v>538</v>
      </c>
      <c r="B324" s="6" t="s">
        <v>567</v>
      </c>
      <c r="C324" s="4">
        <f t="shared" si="41"/>
        <v>2135812.7000000002</v>
      </c>
      <c r="D324" s="4"/>
      <c r="E324" s="4">
        <v>2135812.7000000002</v>
      </c>
      <c r="F324" s="4"/>
      <c r="G324" s="4"/>
      <c r="H324" s="4"/>
      <c r="I324" s="4"/>
      <c r="J324" s="4"/>
      <c r="K324" s="4"/>
      <c r="L324" s="1"/>
      <c r="M324" s="4"/>
      <c r="N324" s="5"/>
      <c r="O324" s="4"/>
      <c r="P324" s="4"/>
      <c r="Q324" s="4"/>
      <c r="R324" s="4"/>
      <c r="S324" s="4"/>
    </row>
    <row r="325" spans="1:19" hidden="1" x14ac:dyDescent="0.25">
      <c r="A325" s="37" t="s">
        <v>540</v>
      </c>
      <c r="B325" s="6" t="s">
        <v>569</v>
      </c>
      <c r="C325" s="4">
        <f t="shared" si="41"/>
        <v>49052672.310000002</v>
      </c>
      <c r="D325" s="4">
        <f>ROUNDUP(SUM(F325+G325+H325+I325+J325+K325+M325+O325+P325+Q325+R325+S325)*0.0214,2)</f>
        <v>989002.44000000006</v>
      </c>
      <c r="E325" s="4">
        <v>1848602.69</v>
      </c>
      <c r="F325" s="4">
        <v>7863336.0099999998</v>
      </c>
      <c r="G325" s="4">
        <v>9955264.0399999991</v>
      </c>
      <c r="H325" s="4"/>
      <c r="I325" s="4"/>
      <c r="J325" s="4">
        <v>4038494.53</v>
      </c>
      <c r="K325" s="4"/>
      <c r="L325" s="1">
        <v>6</v>
      </c>
      <c r="M325" s="4">
        <v>24357972.600000001</v>
      </c>
      <c r="N325" s="5"/>
      <c r="O325" s="4"/>
      <c r="P325" s="4"/>
      <c r="Q325" s="4"/>
      <c r="R325" s="4"/>
      <c r="S325" s="4"/>
    </row>
    <row r="326" spans="1:19" hidden="1" x14ac:dyDescent="0.25">
      <c r="A326" s="37" t="s">
        <v>542</v>
      </c>
      <c r="B326" s="6" t="s">
        <v>571</v>
      </c>
      <c r="C326" s="4">
        <f t="shared" si="41"/>
        <v>1486510.93</v>
      </c>
      <c r="D326" s="4"/>
      <c r="E326" s="4">
        <v>1486510.93</v>
      </c>
      <c r="F326" s="4"/>
      <c r="G326" s="4"/>
      <c r="H326" s="4"/>
      <c r="I326" s="4"/>
      <c r="J326" s="4"/>
      <c r="K326" s="4"/>
      <c r="L326" s="1"/>
      <c r="M326" s="4"/>
      <c r="N326" s="5"/>
      <c r="O326" s="4"/>
      <c r="P326" s="4"/>
      <c r="Q326" s="4"/>
      <c r="R326" s="4"/>
      <c r="S326" s="4"/>
    </row>
    <row r="327" spans="1:19" hidden="1" x14ac:dyDescent="0.25">
      <c r="A327" s="37" t="s">
        <v>544</v>
      </c>
      <c r="B327" s="6" t="s">
        <v>573</v>
      </c>
      <c r="C327" s="4">
        <f t="shared" si="41"/>
        <v>1519202.01</v>
      </c>
      <c r="D327" s="4"/>
      <c r="E327" s="4">
        <v>1519202.01</v>
      </c>
      <c r="F327" s="4"/>
      <c r="G327" s="4"/>
      <c r="H327" s="4"/>
      <c r="I327" s="4"/>
      <c r="J327" s="4"/>
      <c r="K327" s="4"/>
      <c r="L327" s="1"/>
      <c r="M327" s="4"/>
      <c r="N327" s="5"/>
      <c r="O327" s="4"/>
      <c r="P327" s="4"/>
      <c r="Q327" s="4"/>
      <c r="R327" s="4"/>
      <c r="S327" s="4"/>
    </row>
    <row r="328" spans="1:19" hidden="1" x14ac:dyDescent="0.25">
      <c r="A328" s="37" t="s">
        <v>546</v>
      </c>
      <c r="B328" s="6" t="s">
        <v>575</v>
      </c>
      <c r="C328" s="4">
        <f t="shared" ref="C328:C353" si="42">ROUNDUP(SUM(D328+E328+F328+G328+H328+I328+J328+K328+M328+O328+P328+Q328+R328+S328),2)</f>
        <v>926246.64</v>
      </c>
      <c r="D328" s="4"/>
      <c r="E328" s="4">
        <v>926246.64</v>
      </c>
      <c r="F328" s="4"/>
      <c r="G328" s="4"/>
      <c r="H328" s="4"/>
      <c r="I328" s="4"/>
      <c r="J328" s="4"/>
      <c r="K328" s="4"/>
      <c r="L328" s="1"/>
      <c r="M328" s="4"/>
      <c r="N328" s="5"/>
      <c r="O328" s="4"/>
      <c r="P328" s="4"/>
      <c r="Q328" s="4"/>
      <c r="R328" s="4"/>
      <c r="S328" s="4"/>
    </row>
    <row r="329" spans="1:19" hidden="1" x14ac:dyDescent="0.25">
      <c r="A329" s="37" t="s">
        <v>548</v>
      </c>
      <c r="B329" s="6" t="s">
        <v>577</v>
      </c>
      <c r="C329" s="4">
        <f t="shared" si="42"/>
        <v>540023.68000000005</v>
      </c>
      <c r="D329" s="4"/>
      <c r="E329" s="4">
        <v>540023.68000000005</v>
      </c>
      <c r="F329" s="4"/>
      <c r="G329" s="4"/>
      <c r="H329" s="4"/>
      <c r="I329" s="4"/>
      <c r="J329" s="4"/>
      <c r="K329" s="4"/>
      <c r="L329" s="1"/>
      <c r="M329" s="4"/>
      <c r="N329" s="5"/>
      <c r="O329" s="4"/>
      <c r="P329" s="4"/>
      <c r="Q329" s="4"/>
      <c r="R329" s="4"/>
      <c r="S329" s="4"/>
    </row>
    <row r="330" spans="1:19" hidden="1" x14ac:dyDescent="0.25">
      <c r="A330" s="37" t="s">
        <v>550</v>
      </c>
      <c r="B330" s="6" t="s">
        <v>579</v>
      </c>
      <c r="C330" s="4">
        <f t="shared" si="42"/>
        <v>67698015.980000004</v>
      </c>
      <c r="D330" s="4">
        <f>ROUNDUP(SUM(F330+G330+H330+I330+J330+K330+M330+O330+P330+Q330+R330+S330)*0.0214,2)</f>
        <v>1364930.8</v>
      </c>
      <c r="E330" s="4">
        <v>2551272.5099999998</v>
      </c>
      <c r="F330" s="4"/>
      <c r="G330" s="4"/>
      <c r="H330" s="4"/>
      <c r="I330" s="4"/>
      <c r="J330" s="4">
        <v>4243669.55</v>
      </c>
      <c r="K330" s="4"/>
      <c r="L330" s="1">
        <v>6</v>
      </c>
      <c r="M330" s="4">
        <v>24357972.600000001</v>
      </c>
      <c r="N330" s="5"/>
      <c r="O330" s="4"/>
      <c r="P330" s="4">
        <v>11888213.140000001</v>
      </c>
      <c r="Q330" s="4">
        <v>23291957.380000003</v>
      </c>
      <c r="R330" s="4"/>
      <c r="S330" s="4"/>
    </row>
    <row r="331" spans="1:19" hidden="1" x14ac:dyDescent="0.25">
      <c r="A331" s="37" t="s">
        <v>552</v>
      </c>
      <c r="B331" s="6" t="s">
        <v>1817</v>
      </c>
      <c r="C331" s="4">
        <f t="shared" si="42"/>
        <v>2967888.52</v>
      </c>
      <c r="D331" s="4">
        <f>ROUNDUP(SUM(F331+G331+H331+I331+J331+K331+M331+O331+P331+Q331+R331+S331)*0.0214,2)</f>
        <v>62182.12</v>
      </c>
      <c r="E331" s="4"/>
      <c r="F331" s="4"/>
      <c r="G331" s="4">
        <v>2905706.4</v>
      </c>
      <c r="H331" s="4"/>
      <c r="I331" s="4"/>
      <c r="J331" s="4"/>
      <c r="K331" s="4"/>
      <c r="L331" s="1"/>
      <c r="M331" s="4"/>
      <c r="N331" s="5"/>
      <c r="O331" s="4"/>
      <c r="P331" s="4"/>
      <c r="Q331" s="4"/>
      <c r="R331" s="4"/>
      <c r="S331" s="4"/>
    </row>
    <row r="332" spans="1:19" hidden="1" x14ac:dyDescent="0.25">
      <c r="A332" s="37" t="s">
        <v>554</v>
      </c>
      <c r="B332" s="6" t="s">
        <v>1754</v>
      </c>
      <c r="C332" s="4">
        <f t="shared" si="42"/>
        <v>53688922.049999997</v>
      </c>
      <c r="D332" s="4">
        <f>ROUNDUP(SUM(F332+G332+H332+I332+J332+K332+M332+O332+P332+Q332+R332+S332)*0.0214,2)</f>
        <v>1082478.74</v>
      </c>
      <c r="E332" s="4">
        <v>2023324.74</v>
      </c>
      <c r="F332" s="4">
        <v>4159977.6599999997</v>
      </c>
      <c r="G332" s="4">
        <v>10533360.379999999</v>
      </c>
      <c r="H332" s="4">
        <v>6188915.2299999995</v>
      </c>
      <c r="I332" s="4">
        <v>2600165.3199999998</v>
      </c>
      <c r="J332" s="4">
        <v>4273007.54</v>
      </c>
      <c r="K332" s="4"/>
      <c r="L332" s="1">
        <v>4</v>
      </c>
      <c r="M332" s="4">
        <v>22827692.440000001</v>
      </c>
      <c r="N332" s="5"/>
      <c r="O332" s="4"/>
      <c r="P332" s="4"/>
      <c r="Q332" s="4"/>
      <c r="R332" s="4"/>
      <c r="S332" s="4"/>
    </row>
    <row r="333" spans="1:19" hidden="1" x14ac:dyDescent="0.25">
      <c r="A333" s="37" t="s">
        <v>556</v>
      </c>
      <c r="B333" s="6" t="s">
        <v>583</v>
      </c>
      <c r="C333" s="4">
        <f t="shared" si="42"/>
        <v>31735178.550000001</v>
      </c>
      <c r="D333" s="4">
        <f>ROUNDUP(SUM(F333+G333+H333+I333+J333+K333+M333+O333+P333+Q333+R333+S333)*0.0214,2)</f>
        <v>639846.27</v>
      </c>
      <c r="E333" s="4">
        <v>1195974.32</v>
      </c>
      <c r="F333" s="4">
        <v>4087798.67</v>
      </c>
      <c r="G333" s="4"/>
      <c r="H333" s="4"/>
      <c r="I333" s="4"/>
      <c r="J333" s="4"/>
      <c r="K333" s="4"/>
      <c r="L333" s="1">
        <v>4</v>
      </c>
      <c r="M333" s="4">
        <v>16238648.4</v>
      </c>
      <c r="N333" s="5"/>
      <c r="O333" s="4"/>
      <c r="P333" s="4">
        <v>9572910.8900000006</v>
      </c>
      <c r="Q333" s="4"/>
      <c r="R333" s="4"/>
      <c r="S333" s="4"/>
    </row>
    <row r="334" spans="1:19" hidden="1" x14ac:dyDescent="0.25">
      <c r="A334" s="37" t="s">
        <v>558</v>
      </c>
      <c r="B334" s="6" t="s">
        <v>585</v>
      </c>
      <c r="C334" s="4">
        <f t="shared" si="42"/>
        <v>2735005.15</v>
      </c>
      <c r="D334" s="4"/>
      <c r="E334" s="4">
        <v>2735005.15</v>
      </c>
      <c r="F334" s="4"/>
      <c r="G334" s="4"/>
      <c r="H334" s="4"/>
      <c r="I334" s="4"/>
      <c r="J334" s="4"/>
      <c r="K334" s="4"/>
      <c r="L334" s="1"/>
      <c r="M334" s="4"/>
      <c r="N334" s="5"/>
      <c r="O334" s="4"/>
      <c r="P334" s="4"/>
      <c r="Q334" s="4"/>
      <c r="R334" s="4"/>
      <c r="S334" s="4"/>
    </row>
    <row r="335" spans="1:19" hidden="1" x14ac:dyDescent="0.25">
      <c r="A335" s="37" t="s">
        <v>560</v>
      </c>
      <c r="B335" s="6" t="s">
        <v>587</v>
      </c>
      <c r="C335" s="4">
        <f t="shared" si="42"/>
        <v>1374631.89</v>
      </c>
      <c r="D335" s="4"/>
      <c r="E335" s="4">
        <v>1374631.89</v>
      </c>
      <c r="F335" s="4"/>
      <c r="G335" s="4"/>
      <c r="H335" s="4"/>
      <c r="I335" s="4"/>
      <c r="J335" s="4"/>
      <c r="K335" s="4"/>
      <c r="L335" s="1"/>
      <c r="M335" s="4"/>
      <c r="N335" s="5"/>
      <c r="O335" s="4"/>
      <c r="P335" s="4"/>
      <c r="Q335" s="4"/>
      <c r="R335" s="4"/>
      <c r="S335" s="4"/>
    </row>
    <row r="336" spans="1:19" hidden="1" x14ac:dyDescent="0.25">
      <c r="A336" s="37" t="s">
        <v>562</v>
      </c>
      <c r="B336" s="6" t="s">
        <v>589</v>
      </c>
      <c r="C336" s="4">
        <f t="shared" si="42"/>
        <v>1432685.32</v>
      </c>
      <c r="D336" s="4"/>
      <c r="E336" s="4">
        <v>1432685.32</v>
      </c>
      <c r="F336" s="4"/>
      <c r="G336" s="4"/>
      <c r="H336" s="4"/>
      <c r="I336" s="4"/>
      <c r="J336" s="4"/>
      <c r="K336" s="4"/>
      <c r="L336" s="1"/>
      <c r="M336" s="4"/>
      <c r="N336" s="5"/>
      <c r="O336" s="4"/>
      <c r="P336" s="4"/>
      <c r="Q336" s="4"/>
      <c r="R336" s="4"/>
      <c r="S336" s="4"/>
    </row>
    <row r="337" spans="1:20" hidden="1" x14ac:dyDescent="0.25">
      <c r="A337" s="37" t="s">
        <v>564</v>
      </c>
      <c r="B337" s="6" t="s">
        <v>591</v>
      </c>
      <c r="C337" s="4">
        <f t="shared" si="42"/>
        <v>36343969.140000001</v>
      </c>
      <c r="D337" s="4">
        <f>ROUNDUP(SUM(F337+G337+H337+I337+J337+K337+M337+O337+P337+Q337+R337+S337)*0.0214,2)</f>
        <v>732768.93</v>
      </c>
      <c r="E337" s="4">
        <v>1369661.55</v>
      </c>
      <c r="F337" s="4"/>
      <c r="G337" s="4"/>
      <c r="H337" s="4"/>
      <c r="I337" s="4"/>
      <c r="J337" s="4"/>
      <c r="K337" s="4"/>
      <c r="L337" s="1">
        <v>6</v>
      </c>
      <c r="M337" s="4">
        <v>34241538.659999996</v>
      </c>
      <c r="N337" s="5"/>
      <c r="O337" s="4"/>
      <c r="P337" s="4"/>
      <c r="Q337" s="4"/>
      <c r="R337" s="4"/>
      <c r="S337" s="4"/>
    </row>
    <row r="338" spans="1:20" ht="25.5" hidden="1" x14ac:dyDescent="0.25">
      <c r="A338" s="37" t="s">
        <v>566</v>
      </c>
      <c r="B338" s="6" t="s">
        <v>593</v>
      </c>
      <c r="C338" s="4">
        <f t="shared" si="42"/>
        <v>150407.41</v>
      </c>
      <c r="D338" s="4"/>
      <c r="E338" s="4">
        <v>150407.41</v>
      </c>
      <c r="F338" s="4"/>
      <c r="G338" s="4"/>
      <c r="H338" s="4"/>
      <c r="I338" s="4"/>
      <c r="J338" s="4"/>
      <c r="K338" s="4"/>
      <c r="L338" s="1"/>
      <c r="M338" s="4"/>
      <c r="N338" s="5"/>
      <c r="O338" s="4"/>
      <c r="P338" s="4"/>
      <c r="Q338" s="4"/>
      <c r="R338" s="4"/>
      <c r="S338" s="4"/>
    </row>
    <row r="339" spans="1:20" hidden="1" x14ac:dyDescent="0.25">
      <c r="A339" s="37" t="s">
        <v>568</v>
      </c>
      <c r="B339" s="6" t="s">
        <v>595</v>
      </c>
      <c r="C339" s="4">
        <f t="shared" si="42"/>
        <v>1577562.86</v>
      </c>
      <c r="D339" s="4"/>
      <c r="E339" s="4">
        <v>1577562.86</v>
      </c>
      <c r="F339" s="4"/>
      <c r="G339" s="4"/>
      <c r="H339" s="4"/>
      <c r="I339" s="4"/>
      <c r="J339" s="4"/>
      <c r="K339" s="4"/>
      <c r="L339" s="1"/>
      <c r="M339" s="4"/>
      <c r="N339" s="5"/>
      <c r="O339" s="4"/>
      <c r="P339" s="4"/>
      <c r="Q339" s="4"/>
      <c r="R339" s="4"/>
      <c r="S339" s="4"/>
    </row>
    <row r="340" spans="1:20" hidden="1" x14ac:dyDescent="0.25">
      <c r="A340" s="37" t="s">
        <v>570</v>
      </c>
      <c r="B340" s="6" t="s">
        <v>597</v>
      </c>
      <c r="C340" s="4">
        <f t="shared" si="42"/>
        <v>1015688.28</v>
      </c>
      <c r="D340" s="4"/>
      <c r="E340" s="4">
        <v>1015688.28</v>
      </c>
      <c r="F340" s="4"/>
      <c r="G340" s="4"/>
      <c r="H340" s="4"/>
      <c r="I340" s="4"/>
      <c r="J340" s="4"/>
      <c r="K340" s="4"/>
      <c r="L340" s="1"/>
      <c r="M340" s="4"/>
      <c r="N340" s="5"/>
      <c r="O340" s="4"/>
      <c r="P340" s="4"/>
      <c r="Q340" s="4"/>
      <c r="R340" s="4"/>
      <c r="S340" s="4"/>
    </row>
    <row r="341" spans="1:20" hidden="1" x14ac:dyDescent="0.25">
      <c r="A341" s="37" t="s">
        <v>572</v>
      </c>
      <c r="B341" s="6" t="s">
        <v>599</v>
      </c>
      <c r="C341" s="4">
        <f t="shared" si="42"/>
        <v>1183319.6599999999</v>
      </c>
      <c r="D341" s="4"/>
      <c r="E341" s="4">
        <v>1183319.6599999999</v>
      </c>
      <c r="F341" s="4"/>
      <c r="G341" s="4"/>
      <c r="H341" s="4"/>
      <c r="I341" s="4"/>
      <c r="J341" s="4"/>
      <c r="K341" s="4"/>
      <c r="L341" s="1"/>
      <c r="M341" s="4"/>
      <c r="N341" s="5"/>
      <c r="O341" s="4"/>
      <c r="P341" s="4"/>
      <c r="Q341" s="4"/>
      <c r="R341" s="4"/>
      <c r="S341" s="4"/>
    </row>
    <row r="342" spans="1:20" hidden="1" x14ac:dyDescent="0.25">
      <c r="A342" s="37" t="s">
        <v>574</v>
      </c>
      <c r="B342" s="6" t="s">
        <v>601</v>
      </c>
      <c r="C342" s="4">
        <f t="shared" si="42"/>
        <v>1556250.08</v>
      </c>
      <c r="D342" s="4"/>
      <c r="E342" s="4">
        <v>1556250.08</v>
      </c>
      <c r="F342" s="4"/>
      <c r="G342" s="4"/>
      <c r="H342" s="4"/>
      <c r="I342" s="4"/>
      <c r="J342" s="4"/>
      <c r="K342" s="4"/>
      <c r="L342" s="1"/>
      <c r="M342" s="4"/>
      <c r="N342" s="5"/>
      <c r="O342" s="4"/>
      <c r="P342" s="4"/>
      <c r="Q342" s="4"/>
      <c r="R342" s="4"/>
      <c r="S342" s="4"/>
    </row>
    <row r="343" spans="1:20" hidden="1" x14ac:dyDescent="0.25">
      <c r="A343" s="37" t="s">
        <v>576</v>
      </c>
      <c r="B343" s="6" t="s">
        <v>603</v>
      </c>
      <c r="C343" s="4">
        <f t="shared" si="42"/>
        <v>1069537.3500000001</v>
      </c>
      <c r="D343" s="4"/>
      <c r="E343" s="4">
        <v>1069537.3500000001</v>
      </c>
      <c r="F343" s="4"/>
      <c r="G343" s="4"/>
      <c r="H343" s="4"/>
      <c r="I343" s="4"/>
      <c r="J343" s="4"/>
      <c r="K343" s="4"/>
      <c r="L343" s="1"/>
      <c r="M343" s="4"/>
      <c r="N343" s="5"/>
      <c r="O343" s="4"/>
      <c r="P343" s="4"/>
      <c r="Q343" s="4"/>
      <c r="R343" s="4"/>
      <c r="S343" s="4"/>
    </row>
    <row r="344" spans="1:20" hidden="1" x14ac:dyDescent="0.25">
      <c r="A344" s="37" t="s">
        <v>578</v>
      </c>
      <c r="B344" s="6" t="s">
        <v>605</v>
      </c>
      <c r="C344" s="4">
        <f t="shared" si="42"/>
        <v>1271193.54</v>
      </c>
      <c r="D344" s="4"/>
      <c r="E344" s="4">
        <v>1271193.54</v>
      </c>
      <c r="F344" s="4"/>
      <c r="G344" s="4"/>
      <c r="H344" s="4"/>
      <c r="I344" s="4"/>
      <c r="J344" s="4"/>
      <c r="K344" s="4"/>
      <c r="L344" s="1"/>
      <c r="M344" s="4"/>
      <c r="N344" s="5"/>
      <c r="O344" s="4"/>
      <c r="P344" s="4"/>
      <c r="Q344" s="4"/>
      <c r="R344" s="4"/>
      <c r="S344" s="4"/>
    </row>
    <row r="345" spans="1:20" hidden="1" x14ac:dyDescent="0.25">
      <c r="A345" s="37" t="s">
        <v>580</v>
      </c>
      <c r="B345" s="6" t="s">
        <v>607</v>
      </c>
      <c r="C345" s="4">
        <f t="shared" si="42"/>
        <v>2236358.9900000002</v>
      </c>
      <c r="D345" s="4"/>
      <c r="E345" s="4">
        <v>2236358.9900000002</v>
      </c>
      <c r="F345" s="4"/>
      <c r="G345" s="4"/>
      <c r="H345" s="4"/>
      <c r="I345" s="4"/>
      <c r="J345" s="4"/>
      <c r="K345" s="4"/>
      <c r="L345" s="1"/>
      <c r="M345" s="4"/>
      <c r="N345" s="5"/>
      <c r="O345" s="4"/>
      <c r="P345" s="4"/>
      <c r="Q345" s="4"/>
      <c r="R345" s="4"/>
      <c r="S345" s="4"/>
    </row>
    <row r="346" spans="1:20" hidden="1" x14ac:dyDescent="0.25">
      <c r="A346" s="37" t="s">
        <v>581</v>
      </c>
      <c r="B346" s="6" t="s">
        <v>609</v>
      </c>
      <c r="C346" s="4">
        <f t="shared" si="42"/>
        <v>943136.45</v>
      </c>
      <c r="D346" s="4"/>
      <c r="E346" s="4">
        <v>943136.45</v>
      </c>
      <c r="F346" s="4"/>
      <c r="G346" s="4"/>
      <c r="H346" s="4"/>
      <c r="I346" s="4"/>
      <c r="J346" s="4"/>
      <c r="K346" s="4"/>
      <c r="L346" s="1"/>
      <c r="M346" s="4"/>
      <c r="N346" s="5"/>
      <c r="O346" s="4"/>
      <c r="P346" s="4"/>
      <c r="Q346" s="4"/>
      <c r="R346" s="4"/>
      <c r="S346" s="4"/>
    </row>
    <row r="347" spans="1:20" hidden="1" x14ac:dyDescent="0.25">
      <c r="A347" s="37" t="s">
        <v>582</v>
      </c>
      <c r="B347" s="6" t="s">
        <v>611</v>
      </c>
      <c r="C347" s="4">
        <f t="shared" si="42"/>
        <v>971896.68</v>
      </c>
      <c r="D347" s="4"/>
      <c r="E347" s="4">
        <v>971896.68</v>
      </c>
      <c r="F347" s="4"/>
      <c r="G347" s="4"/>
      <c r="H347" s="4"/>
      <c r="I347" s="4"/>
      <c r="J347" s="4"/>
      <c r="K347" s="4"/>
      <c r="L347" s="1"/>
      <c r="M347" s="4"/>
      <c r="N347" s="5"/>
      <c r="O347" s="4"/>
      <c r="P347" s="4"/>
      <c r="Q347" s="4"/>
      <c r="R347" s="4"/>
      <c r="S347" s="4"/>
    </row>
    <row r="348" spans="1:20" s="47" customFormat="1" hidden="1" x14ac:dyDescent="0.25">
      <c r="A348" s="37" t="s">
        <v>584</v>
      </c>
      <c r="B348" s="40" t="s">
        <v>2032</v>
      </c>
      <c r="C348" s="41">
        <f>ROUNDUP(SUM(D348+E348+F348+G348+H348+I348+J348+K348+M348+O348+P348+Q348+R348+S348),2)</f>
        <v>4153811.38</v>
      </c>
      <c r="D348" s="41">
        <f>ROUNDUP(SUM(F348+G348+H348+I348+J348+K348+M348+O348+P348+Q348+R348+S348)*0.0214,2)</f>
        <v>87029.14</v>
      </c>
      <c r="E348" s="42"/>
      <c r="F348" s="43"/>
      <c r="G348" s="41">
        <v>4066782.24</v>
      </c>
      <c r="H348" s="44"/>
      <c r="I348" s="44"/>
      <c r="J348" s="44"/>
      <c r="K348" s="42"/>
      <c r="L348" s="45"/>
      <c r="M348" s="42"/>
      <c r="N348" s="42"/>
      <c r="O348" s="43"/>
      <c r="P348" s="42"/>
      <c r="Q348" s="46"/>
      <c r="R348" s="42"/>
      <c r="S348" s="42"/>
      <c r="T348" s="19"/>
    </row>
    <row r="349" spans="1:20" s="21" customFormat="1" hidden="1" x14ac:dyDescent="0.25">
      <c r="A349" s="37" t="s">
        <v>586</v>
      </c>
      <c r="B349" s="30" t="s">
        <v>1941</v>
      </c>
      <c r="C349" s="4">
        <f t="shared" ref="C349" si="43">ROUND(SUM(D349+E349+F349+G349+H349+I349+J349+K349+M349+O349+P349+Q349+R349+S349),2)</f>
        <v>1941930.15</v>
      </c>
      <c r="D349" s="4">
        <f>ROUND((F349+G349+H349+I349+J349+K349+M349+O349+P349+Q349+R349+S349)*0.0214,2)</f>
        <v>40686.61</v>
      </c>
      <c r="E349" s="48"/>
      <c r="F349" s="22"/>
      <c r="G349" s="4">
        <v>1901243.54</v>
      </c>
      <c r="H349" s="49"/>
      <c r="I349" s="49"/>
      <c r="J349" s="49"/>
      <c r="K349" s="48"/>
      <c r="L349" s="50"/>
      <c r="M349" s="48"/>
      <c r="N349" s="48"/>
      <c r="O349" s="22"/>
      <c r="P349" s="48"/>
      <c r="Q349" s="20"/>
      <c r="R349" s="48"/>
      <c r="S349" s="48"/>
      <c r="T349" s="19"/>
    </row>
    <row r="350" spans="1:20" hidden="1" x14ac:dyDescent="0.25">
      <c r="A350" s="37" t="s">
        <v>588</v>
      </c>
      <c r="B350" s="6" t="s">
        <v>613</v>
      </c>
      <c r="C350" s="4">
        <f t="shared" si="42"/>
        <v>3423804.87</v>
      </c>
      <c r="D350" s="4"/>
      <c r="E350" s="4">
        <v>3423804.87</v>
      </c>
      <c r="F350" s="4"/>
      <c r="G350" s="4"/>
      <c r="H350" s="4"/>
      <c r="I350" s="4"/>
      <c r="J350" s="4"/>
      <c r="K350" s="4"/>
      <c r="L350" s="1"/>
      <c r="M350" s="4"/>
      <c r="N350" s="5"/>
      <c r="O350" s="4"/>
      <c r="P350" s="4"/>
      <c r="Q350" s="4"/>
      <c r="R350" s="4"/>
      <c r="S350" s="4"/>
    </row>
    <row r="351" spans="1:20" hidden="1" x14ac:dyDescent="0.25">
      <c r="A351" s="37" t="s">
        <v>590</v>
      </c>
      <c r="B351" s="6" t="s">
        <v>615</v>
      </c>
      <c r="C351" s="4">
        <f t="shared" si="42"/>
        <v>89256259.510000005</v>
      </c>
      <c r="D351" s="4">
        <f>ROUNDUP(SUM(F351+G351+H351+I351+J351+K351+M351+O351+P351+Q351+R351+S351)*0.0214,2)</f>
        <v>1799589.18</v>
      </c>
      <c r="E351" s="4">
        <v>3363718.09</v>
      </c>
      <c r="F351" s="4"/>
      <c r="G351" s="4">
        <v>8163215.4900000002</v>
      </c>
      <c r="H351" s="4">
        <v>4796327.75</v>
      </c>
      <c r="I351" s="4">
        <v>2015093.86</v>
      </c>
      <c r="J351" s="4">
        <v>3311524.5399999996</v>
      </c>
      <c r="K351" s="4"/>
      <c r="L351" s="1">
        <v>6</v>
      </c>
      <c r="M351" s="4">
        <v>34241538.659999996</v>
      </c>
      <c r="N351" s="5" t="s">
        <v>1674</v>
      </c>
      <c r="O351" s="4">
        <v>8388124.29</v>
      </c>
      <c r="P351" s="4">
        <v>4938623.87</v>
      </c>
      <c r="Q351" s="4">
        <v>18238503.780000001</v>
      </c>
      <c r="R351" s="4"/>
      <c r="S351" s="4"/>
    </row>
    <row r="352" spans="1:20" hidden="1" x14ac:dyDescent="0.25">
      <c r="A352" s="37" t="s">
        <v>592</v>
      </c>
      <c r="B352" s="6" t="s">
        <v>617</v>
      </c>
      <c r="C352" s="4">
        <f t="shared" si="42"/>
        <v>73457788.769999996</v>
      </c>
      <c r="D352" s="4">
        <f>ROUNDUP(SUM(F352+G352+H352+I352+J352+K352+M352+O352+P352+Q352+R352+S352)*0.0214,2)</f>
        <v>1481059.62</v>
      </c>
      <c r="E352" s="4">
        <v>2768335.74</v>
      </c>
      <c r="F352" s="4"/>
      <c r="G352" s="4"/>
      <c r="H352" s="4"/>
      <c r="I352" s="4"/>
      <c r="J352" s="4">
        <v>3295351.22</v>
      </c>
      <c r="K352" s="4"/>
      <c r="L352" s="1">
        <v>6</v>
      </c>
      <c r="M352" s="4">
        <v>34241538.659999996</v>
      </c>
      <c r="N352" s="5" t="s">
        <v>1674</v>
      </c>
      <c r="O352" s="4">
        <v>8388124.29</v>
      </c>
      <c r="P352" s="4">
        <v>4938623.87</v>
      </c>
      <c r="Q352" s="4">
        <v>18344755.370000001</v>
      </c>
      <c r="R352" s="4"/>
      <c r="S352" s="4"/>
    </row>
    <row r="353" spans="1:19" hidden="1" x14ac:dyDescent="0.25">
      <c r="A353" s="37" t="s">
        <v>594</v>
      </c>
      <c r="B353" s="6" t="s">
        <v>619</v>
      </c>
      <c r="C353" s="4">
        <f t="shared" si="42"/>
        <v>1470355.62</v>
      </c>
      <c r="D353" s="4"/>
      <c r="E353" s="4">
        <v>1470355.62</v>
      </c>
      <c r="F353" s="4"/>
      <c r="G353" s="4"/>
      <c r="H353" s="4"/>
      <c r="I353" s="4"/>
      <c r="J353" s="4"/>
      <c r="K353" s="4"/>
      <c r="L353" s="1"/>
      <c r="M353" s="4"/>
      <c r="N353" s="5"/>
      <c r="O353" s="4"/>
      <c r="P353" s="4"/>
      <c r="Q353" s="4"/>
      <c r="R353" s="4"/>
      <c r="S353" s="4"/>
    </row>
    <row r="354" spans="1:19" hidden="1" x14ac:dyDescent="0.25">
      <c r="A354" s="37" t="s">
        <v>596</v>
      </c>
      <c r="B354" s="6" t="s">
        <v>621</v>
      </c>
      <c r="C354" s="4">
        <f t="shared" ref="C354:C383" si="44">ROUNDUP(SUM(D354+E354+F354+G354+H354+I354+J354+K354+M354+O354+P354+Q354+R354+S354),2)</f>
        <v>1296472.81</v>
      </c>
      <c r="D354" s="4"/>
      <c r="E354" s="4">
        <v>1296472.81</v>
      </c>
      <c r="F354" s="4"/>
      <c r="G354" s="4"/>
      <c r="H354" s="4"/>
      <c r="I354" s="4"/>
      <c r="J354" s="4"/>
      <c r="K354" s="4"/>
      <c r="L354" s="1"/>
      <c r="M354" s="4"/>
      <c r="N354" s="5"/>
      <c r="O354" s="4"/>
      <c r="P354" s="4"/>
      <c r="Q354" s="4"/>
      <c r="R354" s="4"/>
      <c r="S354" s="4"/>
    </row>
    <row r="355" spans="1:19" hidden="1" x14ac:dyDescent="0.25">
      <c r="A355" s="37" t="s">
        <v>598</v>
      </c>
      <c r="B355" s="6" t="s">
        <v>623</v>
      </c>
      <c r="C355" s="4">
        <f t="shared" si="44"/>
        <v>1940364.32</v>
      </c>
      <c r="D355" s="4"/>
      <c r="E355" s="4">
        <v>1940364.32</v>
      </c>
      <c r="F355" s="4"/>
      <c r="G355" s="4"/>
      <c r="H355" s="4"/>
      <c r="I355" s="4"/>
      <c r="J355" s="4"/>
      <c r="K355" s="4"/>
      <c r="L355" s="1"/>
      <c r="M355" s="4"/>
      <c r="N355" s="5"/>
      <c r="O355" s="4"/>
      <c r="P355" s="4"/>
      <c r="Q355" s="4"/>
      <c r="R355" s="4"/>
      <c r="S355" s="4"/>
    </row>
    <row r="356" spans="1:19" hidden="1" x14ac:dyDescent="0.25">
      <c r="A356" s="37" t="s">
        <v>600</v>
      </c>
      <c r="B356" s="6" t="s">
        <v>626</v>
      </c>
      <c r="C356" s="4">
        <f t="shared" si="44"/>
        <v>2046282.38</v>
      </c>
      <c r="D356" s="4"/>
      <c r="E356" s="4">
        <v>2046282.38</v>
      </c>
      <c r="F356" s="4"/>
      <c r="G356" s="4"/>
      <c r="H356" s="4"/>
      <c r="I356" s="4"/>
      <c r="J356" s="4"/>
      <c r="K356" s="4"/>
      <c r="L356" s="1"/>
      <c r="M356" s="4"/>
      <c r="N356" s="5"/>
      <c r="O356" s="4"/>
      <c r="P356" s="4"/>
      <c r="Q356" s="4"/>
      <c r="R356" s="4"/>
      <c r="S356" s="4"/>
    </row>
    <row r="357" spans="1:19" hidden="1" x14ac:dyDescent="0.25">
      <c r="A357" s="37" t="s">
        <v>602</v>
      </c>
      <c r="B357" s="6" t="s">
        <v>628</v>
      </c>
      <c r="C357" s="4">
        <f t="shared" si="44"/>
        <v>1255821.44</v>
      </c>
      <c r="D357" s="4"/>
      <c r="E357" s="4">
        <v>1255821.44</v>
      </c>
      <c r="F357" s="4"/>
      <c r="G357" s="4"/>
      <c r="H357" s="4"/>
      <c r="I357" s="4"/>
      <c r="J357" s="4"/>
      <c r="K357" s="4"/>
      <c r="L357" s="1"/>
      <c r="M357" s="4"/>
      <c r="N357" s="5"/>
      <c r="O357" s="4"/>
      <c r="P357" s="4"/>
      <c r="Q357" s="4"/>
      <c r="R357" s="4"/>
      <c r="S357" s="4"/>
    </row>
    <row r="358" spans="1:19" hidden="1" x14ac:dyDescent="0.25">
      <c r="A358" s="37" t="s">
        <v>604</v>
      </c>
      <c r="B358" s="6" t="s">
        <v>630</v>
      </c>
      <c r="C358" s="4">
        <f t="shared" si="44"/>
        <v>949287.8</v>
      </c>
      <c r="D358" s="4"/>
      <c r="E358" s="4">
        <v>949287.8</v>
      </c>
      <c r="F358" s="4"/>
      <c r="G358" s="4"/>
      <c r="H358" s="4"/>
      <c r="I358" s="4"/>
      <c r="J358" s="4"/>
      <c r="K358" s="4"/>
      <c r="L358" s="1"/>
      <c r="M358" s="4"/>
      <c r="N358" s="5"/>
      <c r="O358" s="4"/>
      <c r="P358" s="4"/>
      <c r="Q358" s="4"/>
      <c r="R358" s="4"/>
      <c r="S358" s="4"/>
    </row>
    <row r="359" spans="1:19" hidden="1" x14ac:dyDescent="0.25">
      <c r="A359" s="37" t="s">
        <v>606</v>
      </c>
      <c r="B359" s="6" t="s">
        <v>632</v>
      </c>
      <c r="C359" s="4">
        <f t="shared" si="44"/>
        <v>1082993.98</v>
      </c>
      <c r="D359" s="4"/>
      <c r="E359" s="4">
        <v>1082993.98</v>
      </c>
      <c r="F359" s="4"/>
      <c r="G359" s="4"/>
      <c r="H359" s="4"/>
      <c r="I359" s="4"/>
      <c r="J359" s="4"/>
      <c r="K359" s="4"/>
      <c r="L359" s="1"/>
      <c r="M359" s="4"/>
      <c r="N359" s="5"/>
      <c r="O359" s="4"/>
      <c r="P359" s="4"/>
      <c r="Q359" s="4"/>
      <c r="R359" s="4"/>
      <c r="S359" s="4"/>
    </row>
    <row r="360" spans="1:19" hidden="1" x14ac:dyDescent="0.25">
      <c r="A360" s="37" t="s">
        <v>608</v>
      </c>
      <c r="B360" s="6" t="s">
        <v>634</v>
      </c>
      <c r="C360" s="4">
        <f t="shared" si="44"/>
        <v>1083255.6200000001</v>
      </c>
      <c r="D360" s="4"/>
      <c r="E360" s="4">
        <v>1083255.6200000001</v>
      </c>
      <c r="F360" s="4"/>
      <c r="G360" s="4"/>
      <c r="H360" s="4"/>
      <c r="I360" s="4"/>
      <c r="J360" s="4"/>
      <c r="K360" s="4"/>
      <c r="L360" s="1"/>
      <c r="M360" s="4"/>
      <c r="N360" s="5"/>
      <c r="O360" s="4"/>
      <c r="P360" s="4"/>
      <c r="Q360" s="4"/>
      <c r="R360" s="4"/>
      <c r="S360" s="4"/>
    </row>
    <row r="361" spans="1:19" hidden="1" x14ac:dyDescent="0.25">
      <c r="A361" s="37" t="s">
        <v>610</v>
      </c>
      <c r="B361" s="6" t="s">
        <v>636</v>
      </c>
      <c r="C361" s="4">
        <f t="shared" si="44"/>
        <v>1430476.78</v>
      </c>
      <c r="D361" s="4"/>
      <c r="E361" s="4">
        <v>1430476.78</v>
      </c>
      <c r="F361" s="4"/>
      <c r="G361" s="4"/>
      <c r="H361" s="4"/>
      <c r="I361" s="4"/>
      <c r="J361" s="4"/>
      <c r="K361" s="4"/>
      <c r="L361" s="1"/>
      <c r="M361" s="4"/>
      <c r="N361" s="5"/>
      <c r="O361" s="4"/>
      <c r="P361" s="4"/>
      <c r="Q361" s="4"/>
      <c r="R361" s="4"/>
      <c r="S361" s="4"/>
    </row>
    <row r="362" spans="1:19" hidden="1" x14ac:dyDescent="0.25">
      <c r="A362" s="37" t="s">
        <v>612</v>
      </c>
      <c r="B362" s="6" t="s">
        <v>638</v>
      </c>
      <c r="C362" s="4">
        <f t="shared" si="44"/>
        <v>1172743.03</v>
      </c>
      <c r="D362" s="4"/>
      <c r="E362" s="4">
        <v>1172743.03</v>
      </c>
      <c r="F362" s="4"/>
      <c r="G362" s="4"/>
      <c r="H362" s="4"/>
      <c r="I362" s="4"/>
      <c r="J362" s="4"/>
      <c r="K362" s="4"/>
      <c r="L362" s="1"/>
      <c r="M362" s="4"/>
      <c r="N362" s="5"/>
      <c r="O362" s="4"/>
      <c r="P362" s="4"/>
      <c r="Q362" s="4"/>
      <c r="R362" s="4"/>
      <c r="S362" s="4"/>
    </row>
    <row r="363" spans="1:19" hidden="1" x14ac:dyDescent="0.25">
      <c r="A363" s="37" t="s">
        <v>614</v>
      </c>
      <c r="B363" s="6" t="s">
        <v>640</v>
      </c>
      <c r="C363" s="4">
        <f t="shared" si="44"/>
        <v>1442253.61</v>
      </c>
      <c r="D363" s="4"/>
      <c r="E363" s="4">
        <v>1442253.61</v>
      </c>
      <c r="F363" s="4"/>
      <c r="G363" s="4"/>
      <c r="H363" s="4"/>
      <c r="I363" s="4"/>
      <c r="J363" s="4"/>
      <c r="K363" s="4"/>
      <c r="L363" s="1"/>
      <c r="M363" s="4"/>
      <c r="N363" s="5"/>
      <c r="O363" s="4"/>
      <c r="P363" s="4"/>
      <c r="Q363" s="4"/>
      <c r="R363" s="4"/>
      <c r="S363" s="4"/>
    </row>
    <row r="364" spans="1:19" hidden="1" x14ac:dyDescent="0.25">
      <c r="A364" s="37" t="s">
        <v>616</v>
      </c>
      <c r="B364" s="6" t="s">
        <v>1815</v>
      </c>
      <c r="C364" s="4">
        <f t="shared" si="44"/>
        <v>5321124.04</v>
      </c>
      <c r="D364" s="4">
        <f>ROUNDUP(SUM(F364+G364+H364+I364+J364+K364+M364+O364+P364+Q364+R364+S364)*0.0214,2)</f>
        <v>111486.25</v>
      </c>
      <c r="E364" s="4"/>
      <c r="F364" s="4"/>
      <c r="G364" s="4">
        <v>3922087.18</v>
      </c>
      <c r="H364" s="4"/>
      <c r="I364" s="4"/>
      <c r="J364" s="4">
        <v>1287550.6100000001</v>
      </c>
      <c r="K364" s="4"/>
      <c r="L364" s="1"/>
      <c r="M364" s="4"/>
      <c r="N364" s="5"/>
      <c r="O364" s="4"/>
      <c r="P364" s="4"/>
      <c r="Q364" s="4"/>
      <c r="R364" s="4"/>
      <c r="S364" s="4"/>
    </row>
    <row r="365" spans="1:19" hidden="1" x14ac:dyDescent="0.25">
      <c r="A365" s="37" t="s">
        <v>618</v>
      </c>
      <c r="B365" s="6" t="s">
        <v>642</v>
      </c>
      <c r="C365" s="4">
        <f t="shared" si="44"/>
        <v>404501.85</v>
      </c>
      <c r="D365" s="4"/>
      <c r="E365" s="4">
        <v>404501.85</v>
      </c>
      <c r="F365" s="4"/>
      <c r="G365" s="4"/>
      <c r="H365" s="4"/>
      <c r="I365" s="4"/>
      <c r="J365" s="4"/>
      <c r="K365" s="4"/>
      <c r="L365" s="1"/>
      <c r="M365" s="4"/>
      <c r="N365" s="5"/>
      <c r="O365" s="4"/>
      <c r="P365" s="4"/>
      <c r="Q365" s="4"/>
      <c r="R365" s="4"/>
      <c r="S365" s="4"/>
    </row>
    <row r="366" spans="1:19" hidden="1" x14ac:dyDescent="0.25">
      <c r="A366" s="37" t="s">
        <v>620</v>
      </c>
      <c r="B366" s="6" t="s">
        <v>644</v>
      </c>
      <c r="C366" s="4">
        <f t="shared" si="44"/>
        <v>823693.89</v>
      </c>
      <c r="D366" s="4"/>
      <c r="E366" s="4">
        <v>823693.89</v>
      </c>
      <c r="F366" s="4"/>
      <c r="G366" s="4"/>
      <c r="H366" s="4"/>
      <c r="I366" s="4"/>
      <c r="J366" s="4"/>
      <c r="K366" s="4"/>
      <c r="L366" s="1"/>
      <c r="M366" s="4"/>
      <c r="N366" s="5"/>
      <c r="O366" s="4"/>
      <c r="P366" s="4"/>
      <c r="Q366" s="4"/>
      <c r="R366" s="4"/>
      <c r="S366" s="4"/>
    </row>
    <row r="367" spans="1:19" hidden="1" x14ac:dyDescent="0.25">
      <c r="A367" s="37" t="s">
        <v>622</v>
      </c>
      <c r="B367" s="6" t="s">
        <v>646</v>
      </c>
      <c r="C367" s="4">
        <f t="shared" si="44"/>
        <v>1362742.65</v>
      </c>
      <c r="D367" s="4"/>
      <c r="E367" s="4">
        <v>1362742.65</v>
      </c>
      <c r="F367" s="4"/>
      <c r="G367" s="4"/>
      <c r="H367" s="4"/>
      <c r="I367" s="4"/>
      <c r="J367" s="4"/>
      <c r="K367" s="4"/>
      <c r="L367" s="1"/>
      <c r="M367" s="4"/>
      <c r="N367" s="5"/>
      <c r="O367" s="4"/>
      <c r="P367" s="4"/>
      <c r="Q367" s="4"/>
      <c r="R367" s="4"/>
      <c r="S367" s="4"/>
    </row>
    <row r="368" spans="1:19" hidden="1" x14ac:dyDescent="0.25">
      <c r="A368" s="37" t="s">
        <v>624</v>
      </c>
      <c r="B368" s="6" t="s">
        <v>648</v>
      </c>
      <c r="C368" s="4">
        <f t="shared" si="44"/>
        <v>1349282.66</v>
      </c>
      <c r="D368" s="4"/>
      <c r="E368" s="4">
        <v>1349282.66</v>
      </c>
      <c r="F368" s="4"/>
      <c r="G368" s="4"/>
      <c r="H368" s="4"/>
      <c r="I368" s="4"/>
      <c r="J368" s="4"/>
      <c r="K368" s="4"/>
      <c r="L368" s="1"/>
      <c r="M368" s="4"/>
      <c r="N368" s="5"/>
      <c r="O368" s="4"/>
      <c r="P368" s="4"/>
      <c r="Q368" s="4"/>
      <c r="R368" s="4"/>
      <c r="S368" s="4"/>
    </row>
    <row r="369" spans="1:19" hidden="1" x14ac:dyDescent="0.25">
      <c r="A369" s="37" t="s">
        <v>625</v>
      </c>
      <c r="B369" s="6" t="s">
        <v>650</v>
      </c>
      <c r="C369" s="4">
        <f t="shared" si="44"/>
        <v>853396.24</v>
      </c>
      <c r="D369" s="4"/>
      <c r="E369" s="4">
        <v>853396.24</v>
      </c>
      <c r="F369" s="4"/>
      <c r="G369" s="4"/>
      <c r="H369" s="4"/>
      <c r="I369" s="4"/>
      <c r="J369" s="4"/>
      <c r="K369" s="4"/>
      <c r="L369" s="1"/>
      <c r="M369" s="4"/>
      <c r="N369" s="5"/>
      <c r="O369" s="4"/>
      <c r="P369" s="4"/>
      <c r="Q369" s="4"/>
      <c r="R369" s="4"/>
      <c r="S369" s="4"/>
    </row>
    <row r="370" spans="1:19" hidden="1" x14ac:dyDescent="0.25">
      <c r="A370" s="37" t="s">
        <v>627</v>
      </c>
      <c r="B370" s="6" t="s">
        <v>652</v>
      </c>
      <c r="C370" s="4">
        <f t="shared" si="44"/>
        <v>49015883.310000002</v>
      </c>
      <c r="D370" s="4">
        <f t="shared" ref="D370:D374" si="45">ROUNDUP(SUM(F370+G370+H370+I370+J370+K370+M370+O370+P370+Q370+R370+S370)*0.0214,2)</f>
        <v>988260.7</v>
      </c>
      <c r="E370" s="4">
        <v>1847216.25</v>
      </c>
      <c r="F370" s="4"/>
      <c r="G370" s="4"/>
      <c r="H370" s="4"/>
      <c r="I370" s="4"/>
      <c r="J370" s="4"/>
      <c r="K370" s="4"/>
      <c r="L370" s="1">
        <v>6</v>
      </c>
      <c r="M370" s="4">
        <v>24357972.600000001</v>
      </c>
      <c r="N370" s="5"/>
      <c r="O370" s="4"/>
      <c r="P370" s="4"/>
      <c r="Q370" s="4">
        <v>21822433.760000002</v>
      </c>
      <c r="R370" s="4"/>
      <c r="S370" s="4"/>
    </row>
    <row r="371" spans="1:19" hidden="1" x14ac:dyDescent="0.25">
      <c r="A371" s="37" t="s">
        <v>629</v>
      </c>
      <c r="B371" s="6" t="s">
        <v>654</v>
      </c>
      <c r="C371" s="4">
        <f t="shared" si="44"/>
        <v>62286665.799999997</v>
      </c>
      <c r="D371" s="4">
        <f t="shared" si="45"/>
        <v>1255826.8800000001</v>
      </c>
      <c r="E371" s="4">
        <v>2347339.96</v>
      </c>
      <c r="F371" s="4">
        <v>8115781.6399999997</v>
      </c>
      <c r="G371" s="4"/>
      <c r="H371" s="4"/>
      <c r="I371" s="4"/>
      <c r="J371" s="4">
        <v>4168146.92</v>
      </c>
      <c r="K371" s="4"/>
      <c r="L371" s="1">
        <v>6</v>
      </c>
      <c r="M371" s="4">
        <v>24357972.600000001</v>
      </c>
      <c r="N371" s="5"/>
      <c r="O371" s="4"/>
      <c r="P371" s="4"/>
      <c r="Q371" s="4">
        <v>22041597.800000001</v>
      </c>
      <c r="R371" s="4"/>
      <c r="S371" s="4"/>
    </row>
    <row r="372" spans="1:19" hidden="1" x14ac:dyDescent="0.25">
      <c r="A372" s="37" t="s">
        <v>631</v>
      </c>
      <c r="B372" s="6" t="s">
        <v>656</v>
      </c>
      <c r="C372" s="4">
        <f t="shared" si="44"/>
        <v>56142105.270000003</v>
      </c>
      <c r="D372" s="4">
        <f t="shared" si="45"/>
        <v>1131939.95</v>
      </c>
      <c r="E372" s="4">
        <v>2115775.59</v>
      </c>
      <c r="F372" s="4"/>
      <c r="G372" s="4"/>
      <c r="H372" s="4"/>
      <c r="I372" s="4"/>
      <c r="J372" s="4">
        <v>4067102.83</v>
      </c>
      <c r="K372" s="4"/>
      <c r="L372" s="1">
        <v>6</v>
      </c>
      <c r="M372" s="4">
        <v>24357972.600000001</v>
      </c>
      <c r="N372" s="5"/>
      <c r="O372" s="4"/>
      <c r="P372" s="4"/>
      <c r="Q372" s="4">
        <v>24469314.300000001</v>
      </c>
      <c r="R372" s="4"/>
      <c r="S372" s="4"/>
    </row>
    <row r="373" spans="1:19" hidden="1" x14ac:dyDescent="0.25">
      <c r="A373" s="37" t="s">
        <v>633</v>
      </c>
      <c r="B373" s="6" t="s">
        <v>658</v>
      </c>
      <c r="C373" s="4">
        <f t="shared" si="44"/>
        <v>47285172.25</v>
      </c>
      <c r="D373" s="4">
        <f t="shared" si="45"/>
        <v>953366.02</v>
      </c>
      <c r="E373" s="4">
        <v>1781992.55</v>
      </c>
      <c r="F373" s="4"/>
      <c r="G373" s="4"/>
      <c r="H373" s="4"/>
      <c r="I373" s="4"/>
      <c r="J373" s="4"/>
      <c r="K373" s="4"/>
      <c r="L373" s="1">
        <v>6</v>
      </c>
      <c r="M373" s="4">
        <v>24357972.600000001</v>
      </c>
      <c r="N373" s="5" t="s">
        <v>1674</v>
      </c>
      <c r="O373" s="4">
        <v>20191841.080000002</v>
      </c>
      <c r="P373" s="4"/>
      <c r="Q373" s="4"/>
      <c r="R373" s="4"/>
      <c r="S373" s="4"/>
    </row>
    <row r="374" spans="1:19" hidden="1" x14ac:dyDescent="0.25">
      <c r="A374" s="37" t="s">
        <v>635</v>
      </c>
      <c r="B374" s="6" t="s">
        <v>660</v>
      </c>
      <c r="C374" s="4">
        <f t="shared" si="44"/>
        <v>46472652.240000002</v>
      </c>
      <c r="D374" s="4">
        <f t="shared" si="45"/>
        <v>936983.95</v>
      </c>
      <c r="E374" s="4">
        <v>1751371.86</v>
      </c>
      <c r="F374" s="4"/>
      <c r="G374" s="4"/>
      <c r="H374" s="4"/>
      <c r="I374" s="4"/>
      <c r="J374" s="4"/>
      <c r="K374" s="4"/>
      <c r="L374" s="1">
        <v>6</v>
      </c>
      <c r="M374" s="4">
        <v>24357972.600000001</v>
      </c>
      <c r="N374" s="5" t="s">
        <v>1674</v>
      </c>
      <c r="O374" s="4">
        <v>19426323.830000002</v>
      </c>
      <c r="P374" s="4"/>
      <c r="Q374" s="4"/>
      <c r="R374" s="4"/>
      <c r="S374" s="4"/>
    </row>
    <row r="375" spans="1:19" hidden="1" x14ac:dyDescent="0.25">
      <c r="A375" s="37" t="s">
        <v>637</v>
      </c>
      <c r="B375" s="6" t="s">
        <v>662</v>
      </c>
      <c r="C375" s="4">
        <f t="shared" si="44"/>
        <v>1548557.11</v>
      </c>
      <c r="D375" s="4"/>
      <c r="E375" s="4">
        <v>1548557.11</v>
      </c>
      <c r="F375" s="4"/>
      <c r="G375" s="4"/>
      <c r="H375" s="4"/>
      <c r="I375" s="4"/>
      <c r="J375" s="4"/>
      <c r="K375" s="4"/>
      <c r="L375" s="1"/>
      <c r="M375" s="4"/>
      <c r="N375" s="5"/>
      <c r="O375" s="4"/>
      <c r="P375" s="4"/>
      <c r="Q375" s="4"/>
      <c r="R375" s="4"/>
      <c r="S375" s="4"/>
    </row>
    <row r="376" spans="1:19" hidden="1" x14ac:dyDescent="0.25">
      <c r="A376" s="37" t="s">
        <v>639</v>
      </c>
      <c r="B376" s="6" t="s">
        <v>664</v>
      </c>
      <c r="C376" s="4">
        <f t="shared" si="44"/>
        <v>73716121.069999993</v>
      </c>
      <c r="D376" s="4">
        <f>ROUNDUP(SUM(F376+G376+H376+I376+J376+K376+M376+O376+P376+Q376+R376+S376)*0.0214,2)</f>
        <v>1486468.55</v>
      </c>
      <c r="E376" s="4">
        <v>2768505.65</v>
      </c>
      <c r="F376" s="4"/>
      <c r="G376" s="4">
        <v>9438167.8100000005</v>
      </c>
      <c r="H376" s="4">
        <v>5545377.4699999997</v>
      </c>
      <c r="I376" s="4">
        <v>2329715.58</v>
      </c>
      <c r="J376" s="4">
        <v>7657363.8600000003</v>
      </c>
      <c r="K376" s="4"/>
      <c r="L376" s="1">
        <v>6</v>
      </c>
      <c r="M376" s="4">
        <v>24061480.440000001</v>
      </c>
      <c r="N376" s="5"/>
      <c r="O376" s="4"/>
      <c r="P376" s="4"/>
      <c r="Q376" s="4">
        <v>20429041.710000001</v>
      </c>
      <c r="R376" s="4"/>
      <c r="S376" s="4"/>
    </row>
    <row r="377" spans="1:19" hidden="1" x14ac:dyDescent="0.25">
      <c r="A377" s="37" t="s">
        <v>641</v>
      </c>
      <c r="B377" s="6" t="s">
        <v>1818</v>
      </c>
      <c r="C377" s="4">
        <f t="shared" si="44"/>
        <v>4870863.68</v>
      </c>
      <c r="D377" s="4">
        <v>421713.86</v>
      </c>
      <c r="E377" s="4"/>
      <c r="F377" s="4"/>
      <c r="G377" s="4">
        <v>4449149.82</v>
      </c>
      <c r="H377" s="4"/>
      <c r="I377" s="4"/>
      <c r="J377" s="4"/>
      <c r="K377" s="4"/>
      <c r="L377" s="1"/>
      <c r="M377" s="4"/>
      <c r="N377" s="5"/>
      <c r="O377" s="4"/>
      <c r="P377" s="4"/>
      <c r="Q377" s="4"/>
      <c r="R377" s="4"/>
      <c r="S377" s="4"/>
    </row>
    <row r="378" spans="1:19" hidden="1" x14ac:dyDescent="0.25">
      <c r="A378" s="37" t="s">
        <v>643</v>
      </c>
      <c r="B378" s="6" t="s">
        <v>2021</v>
      </c>
      <c r="C378" s="4">
        <f>ROUNDUP(SUM(D378+E378+F378+G378+H378+I378+J378+K378+M378+O378+P378+Q378+R378+S378),2)</f>
        <v>2523811.7799999998</v>
      </c>
      <c r="D378" s="4">
        <f>ROUNDUP(SUM(F378+G378+H378+I378+J378+K378+M378+O378+P378+Q378+R378+S378)*0.0214,2)</f>
        <v>52877.990000000005</v>
      </c>
      <c r="E378" s="4"/>
      <c r="F378" s="4"/>
      <c r="G378" s="4">
        <v>2470933.7900000005</v>
      </c>
      <c r="H378" s="4"/>
      <c r="I378" s="4"/>
      <c r="J378" s="4"/>
      <c r="K378" s="4"/>
      <c r="L378" s="1"/>
      <c r="M378" s="4"/>
      <c r="N378" s="5"/>
      <c r="O378" s="4"/>
      <c r="P378" s="4"/>
      <c r="Q378" s="4"/>
      <c r="R378" s="4"/>
      <c r="S378" s="4"/>
    </row>
    <row r="379" spans="1:19" hidden="1" x14ac:dyDescent="0.25">
      <c r="A379" s="37" t="s">
        <v>645</v>
      </c>
      <c r="B379" s="6" t="s">
        <v>666</v>
      </c>
      <c r="C379" s="4">
        <f t="shared" si="44"/>
        <v>1256395.8</v>
      </c>
      <c r="D379" s="4"/>
      <c r="E379" s="4">
        <v>1256395.8</v>
      </c>
      <c r="F379" s="4"/>
      <c r="G379" s="4"/>
      <c r="H379" s="4"/>
      <c r="I379" s="4"/>
      <c r="J379" s="4"/>
      <c r="K379" s="4"/>
      <c r="L379" s="1"/>
      <c r="M379" s="4"/>
      <c r="N379" s="5"/>
      <c r="O379" s="4"/>
      <c r="P379" s="4"/>
      <c r="Q379" s="4"/>
      <c r="R379" s="4"/>
      <c r="S379" s="4"/>
    </row>
    <row r="380" spans="1:19" hidden="1" x14ac:dyDescent="0.25">
      <c r="A380" s="37" t="s">
        <v>647</v>
      </c>
      <c r="B380" s="6" t="s">
        <v>668</v>
      </c>
      <c r="C380" s="4">
        <f t="shared" si="44"/>
        <v>36343969.140000001</v>
      </c>
      <c r="D380" s="4">
        <f>ROUNDUP(SUM(F380+G380+H380+I380+J380+K380+M380+O380+P380+Q380+R380+S380)*0.0214,2)</f>
        <v>732768.93</v>
      </c>
      <c r="E380" s="4">
        <v>1369661.55</v>
      </c>
      <c r="F380" s="4"/>
      <c r="G380" s="4"/>
      <c r="H380" s="4"/>
      <c r="I380" s="4"/>
      <c r="J380" s="4"/>
      <c r="K380" s="4"/>
      <c r="L380" s="1">
        <v>6</v>
      </c>
      <c r="M380" s="4">
        <v>34241538.659999996</v>
      </c>
      <c r="N380" s="5"/>
      <c r="O380" s="4"/>
      <c r="P380" s="4"/>
      <c r="Q380" s="4"/>
      <c r="R380" s="4"/>
      <c r="S380" s="4"/>
    </row>
    <row r="381" spans="1:19" hidden="1" x14ac:dyDescent="0.25">
      <c r="A381" s="37" t="s">
        <v>649</v>
      </c>
      <c r="B381" s="6" t="s">
        <v>670</v>
      </c>
      <c r="C381" s="4">
        <f t="shared" si="44"/>
        <v>2059287.35</v>
      </c>
      <c r="D381" s="4"/>
      <c r="E381" s="4">
        <v>2059287.35</v>
      </c>
      <c r="F381" s="4"/>
      <c r="G381" s="4"/>
      <c r="H381" s="4"/>
      <c r="I381" s="4"/>
      <c r="J381" s="4"/>
      <c r="K381" s="4"/>
      <c r="L381" s="1"/>
      <c r="M381" s="4"/>
      <c r="N381" s="5"/>
      <c r="O381" s="4"/>
      <c r="P381" s="4"/>
      <c r="Q381" s="4"/>
      <c r="R381" s="4"/>
      <c r="S381" s="4"/>
    </row>
    <row r="382" spans="1:19" hidden="1" x14ac:dyDescent="0.25">
      <c r="A382" s="37" t="s">
        <v>651</v>
      </c>
      <c r="B382" s="6" t="s">
        <v>672</v>
      </c>
      <c r="C382" s="4">
        <f t="shared" si="44"/>
        <v>1216648.54</v>
      </c>
      <c r="D382" s="4"/>
      <c r="E382" s="4">
        <v>1216648.54</v>
      </c>
      <c r="F382" s="4"/>
      <c r="G382" s="4"/>
      <c r="H382" s="4"/>
      <c r="I382" s="4"/>
      <c r="J382" s="4"/>
      <c r="K382" s="4"/>
      <c r="L382" s="1"/>
      <c r="M382" s="4"/>
      <c r="N382" s="5"/>
      <c r="O382" s="4"/>
      <c r="P382" s="4"/>
      <c r="Q382" s="4"/>
      <c r="R382" s="4"/>
      <c r="S382" s="4"/>
    </row>
    <row r="383" spans="1:19" hidden="1" x14ac:dyDescent="0.25">
      <c r="A383" s="37" t="s">
        <v>653</v>
      </c>
      <c r="B383" s="6" t="s">
        <v>674</v>
      </c>
      <c r="C383" s="4">
        <f t="shared" si="44"/>
        <v>850548.69</v>
      </c>
      <c r="D383" s="4"/>
      <c r="E383" s="4">
        <v>850548.69</v>
      </c>
      <c r="F383" s="4"/>
      <c r="G383" s="4"/>
      <c r="H383" s="4"/>
      <c r="I383" s="4"/>
      <c r="J383" s="4"/>
      <c r="K383" s="4"/>
      <c r="L383" s="1"/>
      <c r="M383" s="4"/>
      <c r="N383" s="5"/>
      <c r="O383" s="4"/>
      <c r="P383" s="4"/>
      <c r="Q383" s="4"/>
      <c r="R383" s="4"/>
      <c r="S383" s="4"/>
    </row>
    <row r="384" spans="1:19" hidden="1" x14ac:dyDescent="0.25">
      <c r="A384" s="37" t="s">
        <v>655</v>
      </c>
      <c r="B384" s="6" t="s">
        <v>676</v>
      </c>
      <c r="C384" s="4">
        <f t="shared" ref="C384:C408" si="46">ROUNDUP(SUM(D384+E384+F384+G384+H384+I384+J384+K384+M384+O384+P384+Q384+R384+S384),2)</f>
        <v>407048</v>
      </c>
      <c r="D384" s="4"/>
      <c r="E384" s="4">
        <v>407048</v>
      </c>
      <c r="F384" s="4"/>
      <c r="G384" s="4"/>
      <c r="H384" s="4"/>
      <c r="I384" s="4"/>
      <c r="J384" s="4"/>
      <c r="K384" s="4"/>
      <c r="L384" s="1"/>
      <c r="M384" s="4"/>
      <c r="N384" s="5"/>
      <c r="O384" s="4"/>
      <c r="P384" s="4"/>
      <c r="Q384" s="4"/>
      <c r="R384" s="4"/>
      <c r="S384" s="4"/>
    </row>
    <row r="385" spans="1:20" hidden="1" x14ac:dyDescent="0.25">
      <c r="A385" s="37" t="s">
        <v>657</v>
      </c>
      <c r="B385" s="6" t="s">
        <v>2155</v>
      </c>
      <c r="C385" s="4">
        <f t="shared" si="46"/>
        <v>4162057.38</v>
      </c>
      <c r="D385" s="4">
        <f>ROUNDUP(SUM(F385+G385+H385+I385+J385+K385+M385+O385+P385+Q385+R385+S385)*0.0214,2)</f>
        <v>81733.149999999994</v>
      </c>
      <c r="E385" s="23">
        <v>261018.23</v>
      </c>
      <c r="F385" s="4"/>
      <c r="G385" s="4"/>
      <c r="H385" s="23"/>
      <c r="I385" s="23"/>
      <c r="J385" s="23"/>
      <c r="K385" s="23"/>
      <c r="L385" s="25"/>
      <c r="M385" s="23"/>
      <c r="N385" s="26"/>
      <c r="O385" s="4"/>
      <c r="P385" s="23"/>
      <c r="Q385" s="4"/>
      <c r="R385" s="23">
        <v>3819306</v>
      </c>
      <c r="S385" s="23"/>
    </row>
    <row r="386" spans="1:20" s="21" customFormat="1" hidden="1" x14ac:dyDescent="0.25">
      <c r="A386" s="37" t="s">
        <v>659</v>
      </c>
      <c r="B386" s="30" t="s">
        <v>1939</v>
      </c>
      <c r="C386" s="4">
        <f t="shared" ref="C386" si="47">ROUND(SUM(D386+E386+F386+G386+H386+I386+J386+K386+M386+O386+P386+Q386+R386+S386),2)</f>
        <v>10402408.060000001</v>
      </c>
      <c r="D386" s="4">
        <f t="shared" ref="D386" si="48">ROUND((F386+G386+H386+I386+J386+K386+M386+O386+P386+Q386+R386+S386)*0.0214,2)</f>
        <v>217947.46</v>
      </c>
      <c r="E386" s="48"/>
      <c r="F386" s="22"/>
      <c r="G386" s="4">
        <v>10184460.6</v>
      </c>
      <c r="H386" s="49"/>
      <c r="I386" s="49"/>
      <c r="J386" s="49"/>
      <c r="K386" s="48"/>
      <c r="L386" s="50"/>
      <c r="M386" s="48"/>
      <c r="N386" s="48"/>
      <c r="O386" s="22"/>
      <c r="P386" s="48"/>
      <c r="Q386" s="20"/>
      <c r="R386" s="48"/>
      <c r="S386" s="48"/>
      <c r="T386" s="19"/>
    </row>
    <row r="387" spans="1:20" s="21" customFormat="1" hidden="1" x14ac:dyDescent="0.25">
      <c r="A387" s="37" t="s">
        <v>661</v>
      </c>
      <c r="B387" s="30" t="s">
        <v>1935</v>
      </c>
      <c r="C387" s="4">
        <f t="shared" ref="C387" si="49">ROUND(SUM(D387+E387+F387+G387+H387+I387+J387+K387+M387+O387+P387+Q387+R387+S387),2)</f>
        <v>1823302.63</v>
      </c>
      <c r="D387" s="4">
        <f t="shared" ref="D387" si="50">ROUND((F387+G387+H387+I387+J387+K387+M387+O387+P387+Q387+R387+S387)*0.0214,2)</f>
        <v>38201.17</v>
      </c>
      <c r="E387" s="48"/>
      <c r="F387" s="22"/>
      <c r="G387" s="4">
        <v>1785101.46</v>
      </c>
      <c r="H387" s="49"/>
      <c r="I387" s="49"/>
      <c r="J387" s="49"/>
      <c r="K387" s="48"/>
      <c r="L387" s="50"/>
      <c r="M387" s="48"/>
      <c r="N387" s="48"/>
      <c r="O387" s="22"/>
      <c r="P387" s="48"/>
      <c r="Q387" s="20"/>
      <c r="R387" s="48"/>
      <c r="S387" s="48"/>
      <c r="T387" s="19"/>
    </row>
    <row r="388" spans="1:20" hidden="1" x14ac:dyDescent="0.25">
      <c r="A388" s="37" t="s">
        <v>663</v>
      </c>
      <c r="B388" s="6" t="s">
        <v>678</v>
      </c>
      <c r="C388" s="4">
        <f t="shared" si="46"/>
        <v>1060734.1000000001</v>
      </c>
      <c r="D388" s="4"/>
      <c r="E388" s="4">
        <v>1060734.1000000001</v>
      </c>
      <c r="F388" s="4"/>
      <c r="G388" s="4"/>
      <c r="H388" s="4"/>
      <c r="I388" s="4"/>
      <c r="J388" s="4"/>
      <c r="K388" s="4"/>
      <c r="L388" s="1"/>
      <c r="M388" s="4"/>
      <c r="N388" s="5"/>
      <c r="O388" s="4"/>
      <c r="P388" s="4"/>
      <c r="Q388" s="4"/>
      <c r="R388" s="4"/>
      <c r="S388" s="4"/>
    </row>
    <row r="389" spans="1:20" s="21" customFormat="1" hidden="1" x14ac:dyDescent="0.25">
      <c r="A389" s="37" t="s">
        <v>665</v>
      </c>
      <c r="B389" s="30" t="s">
        <v>1937</v>
      </c>
      <c r="C389" s="4">
        <f t="shared" ref="C389" si="51">ROUND(SUM(D389+E389+F389+G389+H389+I389+J389+K389+M389+O389+P389+Q389+R389+S389),2)</f>
        <v>6953552.7599999998</v>
      </c>
      <c r="D389" s="4">
        <f t="shared" ref="D389" si="52">ROUND((F389+G389+H389+I389+J389+K389+M389+O389+P389+Q389+R389+S389)*0.0214,2)</f>
        <v>145688.29999999999</v>
      </c>
      <c r="E389" s="48"/>
      <c r="F389" s="22"/>
      <c r="G389" s="4">
        <v>6807864.46</v>
      </c>
      <c r="H389" s="49"/>
      <c r="I389" s="49"/>
      <c r="J389" s="49"/>
      <c r="K389" s="48"/>
      <c r="L389" s="50"/>
      <c r="M389" s="48"/>
      <c r="N389" s="48"/>
      <c r="O389" s="22"/>
      <c r="P389" s="48"/>
      <c r="Q389" s="20"/>
      <c r="R389" s="48"/>
      <c r="S389" s="48"/>
      <c r="T389" s="19"/>
    </row>
    <row r="390" spans="1:20" s="21" customFormat="1" hidden="1" x14ac:dyDescent="0.25">
      <c r="A390" s="37" t="s">
        <v>667</v>
      </c>
      <c r="B390" s="6" t="s">
        <v>2169</v>
      </c>
      <c r="C390" s="4">
        <f>ROUND(SUM(D390+E390+F390+G390+H390+I390+J390+K390+M390+O390+P390+Q390+R390+S390),2)</f>
        <v>1250460.93</v>
      </c>
      <c r="D390" s="4">
        <f>ROUND((F390+G390+H390+I390+J390+K390+M390+O390+P390+Q390+R390+S390)*0.0214,2)</f>
        <v>26199.200000000001</v>
      </c>
      <c r="E390" s="48"/>
      <c r="F390" s="22"/>
      <c r="G390" s="4">
        <v>1224261.7299999995</v>
      </c>
      <c r="H390" s="49"/>
      <c r="I390" s="49"/>
      <c r="J390" s="49"/>
      <c r="K390" s="48"/>
      <c r="L390" s="50"/>
      <c r="M390" s="48"/>
      <c r="N390" s="48"/>
      <c r="O390" s="22"/>
      <c r="P390" s="48"/>
      <c r="Q390" s="20"/>
      <c r="R390" s="48"/>
      <c r="S390" s="48"/>
      <c r="T390" s="19"/>
    </row>
    <row r="391" spans="1:20" hidden="1" x14ac:dyDescent="0.25">
      <c r="A391" s="37" t="s">
        <v>669</v>
      </c>
      <c r="B391" s="6" t="s">
        <v>680</v>
      </c>
      <c r="C391" s="4">
        <f t="shared" si="46"/>
        <v>360961.1</v>
      </c>
      <c r="D391" s="4"/>
      <c r="E391" s="4">
        <v>360961.1</v>
      </c>
      <c r="F391" s="4"/>
      <c r="G391" s="4"/>
      <c r="H391" s="4"/>
      <c r="I391" s="4"/>
      <c r="J391" s="4"/>
      <c r="K391" s="4"/>
      <c r="L391" s="1"/>
      <c r="M391" s="4"/>
      <c r="N391" s="5"/>
      <c r="O391" s="4"/>
      <c r="P391" s="4"/>
      <c r="Q391" s="4"/>
      <c r="R391" s="4"/>
      <c r="S391" s="4"/>
    </row>
    <row r="392" spans="1:20" s="21" customFormat="1" hidden="1" x14ac:dyDescent="0.25">
      <c r="A392" s="37" t="s">
        <v>671</v>
      </c>
      <c r="B392" s="30" t="s">
        <v>2143</v>
      </c>
      <c r="C392" s="4">
        <f t="shared" si="46"/>
        <v>21228336.170000002</v>
      </c>
      <c r="D392" s="4">
        <f t="shared" ref="D392" si="53">ROUND((F392+G392+H392+I392+J392+K392+M392+O392+P392+Q392+R392+S392)*0.0214,2)</f>
        <v>424011.94</v>
      </c>
      <c r="E392" s="4">
        <v>990682.11</v>
      </c>
      <c r="F392" s="22"/>
      <c r="G392" s="4"/>
      <c r="H392" s="4">
        <v>4994575.8099999996</v>
      </c>
      <c r="I392" s="4">
        <v>2388456.4</v>
      </c>
      <c r="J392" s="4">
        <v>2856518.88</v>
      </c>
      <c r="K392" s="48"/>
      <c r="L392" s="50"/>
      <c r="M392" s="48"/>
      <c r="N392" s="48"/>
      <c r="O392" s="22"/>
      <c r="P392" s="4">
        <v>3194940.64</v>
      </c>
      <c r="Q392" s="4">
        <v>6379150.3899999997</v>
      </c>
      <c r="R392" s="48"/>
      <c r="S392" s="48"/>
      <c r="T392" s="19"/>
    </row>
    <row r="393" spans="1:20" hidden="1" x14ac:dyDescent="0.25">
      <c r="A393" s="37" t="s">
        <v>673</v>
      </c>
      <c r="B393" s="6" t="s">
        <v>682</v>
      </c>
      <c r="C393" s="4">
        <f t="shared" si="46"/>
        <v>99054094.560000002</v>
      </c>
      <c r="D393" s="4">
        <f>ROUNDUP(SUM(F393+G393+H393+I393+J393+K393+M393+O393+P393+Q393+R393+S393)*0.0214,2)</f>
        <v>1997133.62</v>
      </c>
      <c r="E393" s="4">
        <v>3732960.04</v>
      </c>
      <c r="F393" s="4"/>
      <c r="G393" s="4">
        <v>10433852.029999999</v>
      </c>
      <c r="H393" s="4"/>
      <c r="I393" s="4"/>
      <c r="J393" s="4"/>
      <c r="K393" s="4"/>
      <c r="L393" s="1">
        <v>6</v>
      </c>
      <c r="M393" s="4">
        <v>24357972.600000001</v>
      </c>
      <c r="N393" s="5" t="s">
        <v>1674</v>
      </c>
      <c r="O393" s="4">
        <v>20191841.080000002</v>
      </c>
      <c r="P393" s="4">
        <v>11888213.140000001</v>
      </c>
      <c r="Q393" s="4">
        <v>26452122.050000001</v>
      </c>
      <c r="R393" s="4"/>
      <c r="S393" s="4"/>
    </row>
    <row r="394" spans="1:20" hidden="1" x14ac:dyDescent="0.25">
      <c r="A394" s="37" t="s">
        <v>675</v>
      </c>
      <c r="B394" s="6" t="s">
        <v>684</v>
      </c>
      <c r="C394" s="4">
        <f t="shared" si="46"/>
        <v>1023021.92</v>
      </c>
      <c r="D394" s="4"/>
      <c r="E394" s="4">
        <v>1023021.92</v>
      </c>
      <c r="F394" s="4"/>
      <c r="G394" s="4"/>
      <c r="H394" s="4"/>
      <c r="I394" s="4"/>
      <c r="J394" s="4"/>
      <c r="K394" s="4"/>
      <c r="L394" s="1"/>
      <c r="M394" s="4"/>
      <c r="N394" s="5"/>
      <c r="O394" s="4"/>
      <c r="P394" s="4"/>
      <c r="Q394" s="4"/>
      <c r="R394" s="4"/>
      <c r="S394" s="4"/>
    </row>
    <row r="395" spans="1:20" hidden="1" x14ac:dyDescent="0.25">
      <c r="A395" s="37" t="s">
        <v>677</v>
      </c>
      <c r="B395" s="6" t="s">
        <v>686</v>
      </c>
      <c r="C395" s="4">
        <f t="shared" si="46"/>
        <v>1392883.76</v>
      </c>
      <c r="D395" s="4"/>
      <c r="E395" s="4">
        <v>1392883.76</v>
      </c>
      <c r="F395" s="4"/>
      <c r="G395" s="4"/>
      <c r="H395" s="4"/>
      <c r="I395" s="4"/>
      <c r="J395" s="4"/>
      <c r="K395" s="4"/>
      <c r="L395" s="1"/>
      <c r="M395" s="4"/>
      <c r="N395" s="5"/>
      <c r="O395" s="4"/>
      <c r="P395" s="4"/>
      <c r="Q395" s="4"/>
      <c r="R395" s="4"/>
      <c r="S395" s="4"/>
    </row>
    <row r="396" spans="1:20" hidden="1" x14ac:dyDescent="0.25">
      <c r="A396" s="37" t="s">
        <v>679</v>
      </c>
      <c r="B396" s="6" t="s">
        <v>688</v>
      </c>
      <c r="C396" s="4">
        <f t="shared" si="46"/>
        <v>99838297.209999993</v>
      </c>
      <c r="D396" s="4">
        <f>ROUNDUP(SUM(F396+G396+H396+I396+J396+K396+M396+O396+P396+Q396+R396+S396)*0.0214,2)</f>
        <v>2012944.76</v>
      </c>
      <c r="E396" s="4">
        <v>3762513.56</v>
      </c>
      <c r="F396" s="4"/>
      <c r="G396" s="4">
        <v>10343094.720000001</v>
      </c>
      <c r="H396" s="4"/>
      <c r="I396" s="4"/>
      <c r="J396" s="4">
        <v>4209768.45</v>
      </c>
      <c r="K396" s="4"/>
      <c r="L396" s="1">
        <v>6</v>
      </c>
      <c r="M396" s="4">
        <v>24357972.600000001</v>
      </c>
      <c r="N396" s="5" t="s">
        <v>1674</v>
      </c>
      <c r="O396" s="4">
        <v>20191841.080000002</v>
      </c>
      <c r="P396" s="4">
        <v>11888213.140000001</v>
      </c>
      <c r="Q396" s="4">
        <v>23071948.900000002</v>
      </c>
      <c r="R396" s="4"/>
      <c r="S396" s="4"/>
    </row>
    <row r="397" spans="1:20" hidden="1" x14ac:dyDescent="0.25">
      <c r="A397" s="37" t="s">
        <v>681</v>
      </c>
      <c r="B397" s="6" t="s">
        <v>2127</v>
      </c>
      <c r="C397" s="4">
        <f>ROUNDUP(SUM(D397+E397+F397+G397+H397+I397+J397+K397+M397+O397+P397+Q397+R397+S397),2)</f>
        <v>3723463.63</v>
      </c>
      <c r="D397" s="4">
        <f>ROUNDUP(SUM(F397+G397+H397+I397+J397+K397+M397+O397+P397+Q397+R397+S397)*0.0214,2)</f>
        <v>78012.659999999989</v>
      </c>
      <c r="E397" s="4"/>
      <c r="F397" s="4"/>
      <c r="G397" s="4">
        <v>2408405.9699999997</v>
      </c>
      <c r="H397" s="4">
        <v>1237045</v>
      </c>
      <c r="I397" s="4"/>
      <c r="J397" s="4"/>
      <c r="K397" s="4"/>
      <c r="L397" s="1"/>
      <c r="M397" s="4"/>
      <c r="N397" s="5"/>
      <c r="O397" s="4"/>
      <c r="P397" s="4"/>
      <c r="Q397" s="4"/>
      <c r="R397" s="4"/>
      <c r="S397" s="4"/>
    </row>
    <row r="398" spans="1:20" hidden="1" x14ac:dyDescent="0.25">
      <c r="A398" s="37" t="s">
        <v>683</v>
      </c>
      <c r="B398" s="6" t="s">
        <v>690</v>
      </c>
      <c r="C398" s="4">
        <f t="shared" si="46"/>
        <v>49311948.43</v>
      </c>
      <c r="D398" s="4">
        <f>ROUNDUP(SUM(F398+G398+H398+I398+J398+K398+M398+O398+P398+Q398+R398+S398)*0.0214,2)</f>
        <v>994229.98</v>
      </c>
      <c r="E398" s="4">
        <v>1858373.79</v>
      </c>
      <c r="F398" s="4"/>
      <c r="G398" s="4"/>
      <c r="H398" s="4"/>
      <c r="I398" s="4"/>
      <c r="J398" s="4"/>
      <c r="K398" s="4"/>
      <c r="L398" s="1">
        <v>6</v>
      </c>
      <c r="M398" s="4">
        <v>24357972.600000001</v>
      </c>
      <c r="N398" s="5"/>
      <c r="O398" s="4"/>
      <c r="P398" s="4"/>
      <c r="Q398" s="4">
        <v>22101372.060000002</v>
      </c>
      <c r="R398" s="4"/>
      <c r="S398" s="4"/>
    </row>
    <row r="399" spans="1:20" hidden="1" x14ac:dyDescent="0.25">
      <c r="A399" s="37" t="s">
        <v>685</v>
      </c>
      <c r="B399" s="6" t="s">
        <v>692</v>
      </c>
      <c r="C399" s="4">
        <f t="shared" si="46"/>
        <v>897260.04</v>
      </c>
      <c r="D399" s="4"/>
      <c r="E399" s="4">
        <v>897260.04</v>
      </c>
      <c r="F399" s="4"/>
      <c r="G399" s="4"/>
      <c r="H399" s="4"/>
      <c r="I399" s="4"/>
      <c r="J399" s="4"/>
      <c r="K399" s="4"/>
      <c r="L399" s="1"/>
      <c r="M399" s="4"/>
      <c r="N399" s="5"/>
      <c r="O399" s="4"/>
      <c r="P399" s="4"/>
      <c r="Q399" s="4"/>
      <c r="R399" s="4"/>
      <c r="S399" s="4"/>
    </row>
    <row r="400" spans="1:20" hidden="1" x14ac:dyDescent="0.25">
      <c r="A400" s="37" t="s">
        <v>687</v>
      </c>
      <c r="B400" s="6" t="s">
        <v>694</v>
      </c>
      <c r="C400" s="4">
        <f t="shared" si="46"/>
        <v>1303240.3</v>
      </c>
      <c r="D400" s="4"/>
      <c r="E400" s="4">
        <v>1303240.3</v>
      </c>
      <c r="F400" s="4"/>
      <c r="G400" s="4"/>
      <c r="H400" s="4"/>
      <c r="I400" s="4"/>
      <c r="J400" s="4"/>
      <c r="K400" s="4"/>
      <c r="L400" s="1"/>
      <c r="M400" s="4"/>
      <c r="N400" s="5"/>
      <c r="O400" s="4"/>
      <c r="P400" s="4"/>
      <c r="Q400" s="4"/>
      <c r="R400" s="4"/>
      <c r="S400" s="4"/>
    </row>
    <row r="401" spans="1:19" hidden="1" x14ac:dyDescent="0.25">
      <c r="A401" s="37" t="s">
        <v>689</v>
      </c>
      <c r="B401" s="6" t="s">
        <v>696</v>
      </c>
      <c r="C401" s="4">
        <f t="shared" si="46"/>
        <v>61009031.670000002</v>
      </c>
      <c r="D401" s="4">
        <f>ROUNDUP(SUM(F401+G401+H401+I401+J401+K401+M401+O401+P401+Q401+R401+S401)*0.0214,2)</f>
        <v>1230067.1599999999</v>
      </c>
      <c r="E401" s="4">
        <v>2299190.94</v>
      </c>
      <c r="F401" s="4"/>
      <c r="G401" s="4"/>
      <c r="H401" s="4"/>
      <c r="I401" s="4"/>
      <c r="J401" s="4"/>
      <c r="K401" s="4"/>
      <c r="L401" s="1">
        <v>6</v>
      </c>
      <c r="M401" s="4">
        <v>34241538.659999996</v>
      </c>
      <c r="N401" s="5"/>
      <c r="O401" s="4"/>
      <c r="P401" s="4">
        <v>4287689.4399999995</v>
      </c>
      <c r="Q401" s="4">
        <v>18950545.470000003</v>
      </c>
      <c r="R401" s="4"/>
      <c r="S401" s="4"/>
    </row>
    <row r="402" spans="1:19" hidden="1" x14ac:dyDescent="0.25">
      <c r="A402" s="37" t="s">
        <v>691</v>
      </c>
      <c r="B402" s="6" t="s">
        <v>698</v>
      </c>
      <c r="C402" s="4">
        <f t="shared" si="46"/>
        <v>36343969.140000001</v>
      </c>
      <c r="D402" s="4">
        <f>ROUNDUP(SUM(F402+G402+H402+I402+J402+K402+M402+O402+P402+Q402+R402+S402)*0.0214,2)</f>
        <v>732768.93</v>
      </c>
      <c r="E402" s="4">
        <v>1369661.55</v>
      </c>
      <c r="F402" s="4"/>
      <c r="G402" s="4"/>
      <c r="H402" s="4"/>
      <c r="I402" s="4"/>
      <c r="J402" s="4"/>
      <c r="K402" s="4"/>
      <c r="L402" s="1">
        <v>6</v>
      </c>
      <c r="M402" s="4">
        <v>34241538.659999996</v>
      </c>
      <c r="N402" s="5"/>
      <c r="O402" s="4"/>
      <c r="P402" s="4"/>
      <c r="Q402" s="4"/>
      <c r="R402" s="4"/>
      <c r="S402" s="4"/>
    </row>
    <row r="403" spans="1:19" hidden="1" x14ac:dyDescent="0.25">
      <c r="A403" s="37" t="s">
        <v>693</v>
      </c>
      <c r="B403" s="6" t="s">
        <v>700</v>
      </c>
      <c r="C403" s="4">
        <f t="shared" si="46"/>
        <v>36343969.140000001</v>
      </c>
      <c r="D403" s="4">
        <f>ROUNDUP(SUM(F403+G403+H403+I403+J403+K403+M403+O403+P403+Q403+R403+S403)*0.0214,2)</f>
        <v>732768.93</v>
      </c>
      <c r="E403" s="4">
        <v>1369661.55</v>
      </c>
      <c r="F403" s="4"/>
      <c r="G403" s="4"/>
      <c r="H403" s="4"/>
      <c r="I403" s="4"/>
      <c r="J403" s="4"/>
      <c r="K403" s="4"/>
      <c r="L403" s="1">
        <v>6</v>
      </c>
      <c r="M403" s="4">
        <v>34241538.659999996</v>
      </c>
      <c r="N403" s="5"/>
      <c r="O403" s="4"/>
      <c r="P403" s="4"/>
      <c r="Q403" s="4"/>
      <c r="R403" s="4"/>
      <c r="S403" s="4"/>
    </row>
    <row r="404" spans="1:19" hidden="1" x14ac:dyDescent="0.25">
      <c r="A404" s="37" t="s">
        <v>695</v>
      </c>
      <c r="B404" s="6" t="s">
        <v>702</v>
      </c>
      <c r="C404" s="4">
        <f t="shared" si="46"/>
        <v>36343969.140000001</v>
      </c>
      <c r="D404" s="4">
        <f>ROUNDUP(SUM(F404+G404+H404+I404+J404+K404+M404+O404+P404+Q404+R404+S404)*0.0214,2)</f>
        <v>732768.93</v>
      </c>
      <c r="E404" s="4">
        <v>1369661.55</v>
      </c>
      <c r="F404" s="4"/>
      <c r="G404" s="4"/>
      <c r="H404" s="4"/>
      <c r="I404" s="4"/>
      <c r="J404" s="4"/>
      <c r="K404" s="4"/>
      <c r="L404" s="1">
        <v>6</v>
      </c>
      <c r="M404" s="4">
        <v>34241538.659999996</v>
      </c>
      <c r="N404" s="5"/>
      <c r="O404" s="4"/>
      <c r="P404" s="4"/>
      <c r="Q404" s="4"/>
      <c r="R404" s="4"/>
      <c r="S404" s="4"/>
    </row>
    <row r="405" spans="1:19" hidden="1" x14ac:dyDescent="0.25">
      <c r="A405" s="37" t="s">
        <v>697</v>
      </c>
      <c r="B405" s="6" t="s">
        <v>704</v>
      </c>
      <c r="C405" s="4">
        <f t="shared" si="46"/>
        <v>1216832.8999999999</v>
      </c>
      <c r="D405" s="4"/>
      <c r="E405" s="4">
        <v>1216832.8999999999</v>
      </c>
      <c r="F405" s="4"/>
      <c r="G405" s="4"/>
      <c r="H405" s="4"/>
      <c r="I405" s="4"/>
      <c r="J405" s="4"/>
      <c r="K405" s="4"/>
      <c r="L405" s="1"/>
      <c r="M405" s="4"/>
      <c r="N405" s="5"/>
      <c r="O405" s="4"/>
      <c r="P405" s="4"/>
      <c r="Q405" s="4"/>
      <c r="R405" s="4"/>
      <c r="S405" s="4"/>
    </row>
    <row r="406" spans="1:19" hidden="1" x14ac:dyDescent="0.25">
      <c r="A406" s="37" t="s">
        <v>699</v>
      </c>
      <c r="B406" s="6" t="s">
        <v>706</v>
      </c>
      <c r="C406" s="4">
        <f t="shared" si="46"/>
        <v>17235701.420000002</v>
      </c>
      <c r="D406" s="4">
        <f>ROUNDUP(SUM(F406+G406+H406+I406+J406+K406+M406+O406+P406+Q406+R406+S406)*0.0214,2)</f>
        <v>347507.08</v>
      </c>
      <c r="E406" s="4">
        <v>649545.93999999994</v>
      </c>
      <c r="F406" s="4"/>
      <c r="G406" s="4"/>
      <c r="H406" s="4"/>
      <c r="I406" s="4"/>
      <c r="J406" s="4"/>
      <c r="K406" s="4"/>
      <c r="L406" s="1">
        <v>4</v>
      </c>
      <c r="M406" s="4">
        <v>16238648.4</v>
      </c>
      <c r="N406" s="5"/>
      <c r="O406" s="4"/>
      <c r="P406" s="4"/>
      <c r="Q406" s="4"/>
      <c r="R406" s="4"/>
      <c r="S406" s="4"/>
    </row>
    <row r="407" spans="1:19" hidden="1" x14ac:dyDescent="0.25">
      <c r="A407" s="37" t="s">
        <v>701</v>
      </c>
      <c r="B407" s="6" t="s">
        <v>708</v>
      </c>
      <c r="C407" s="4">
        <f t="shared" si="46"/>
        <v>1025957.8</v>
      </c>
      <c r="D407" s="4"/>
      <c r="E407" s="4">
        <v>1025957.8</v>
      </c>
      <c r="F407" s="4"/>
      <c r="G407" s="4"/>
      <c r="H407" s="4"/>
      <c r="I407" s="4"/>
      <c r="J407" s="4"/>
      <c r="K407" s="4"/>
      <c r="L407" s="1"/>
      <c r="M407" s="4"/>
      <c r="N407" s="5"/>
      <c r="O407" s="4"/>
      <c r="P407" s="4"/>
      <c r="Q407" s="4"/>
      <c r="R407" s="4"/>
      <c r="S407" s="4"/>
    </row>
    <row r="408" spans="1:19" hidden="1" x14ac:dyDescent="0.25">
      <c r="A408" s="37" t="s">
        <v>703</v>
      </c>
      <c r="B408" s="72" t="s">
        <v>710</v>
      </c>
      <c r="C408" s="4">
        <f t="shared" si="46"/>
        <v>580081.49</v>
      </c>
      <c r="D408" s="4"/>
      <c r="E408" s="4">
        <v>580081.49</v>
      </c>
      <c r="F408" s="4"/>
      <c r="G408" s="4"/>
      <c r="H408" s="4"/>
      <c r="I408" s="4"/>
      <c r="J408" s="4"/>
      <c r="K408" s="4"/>
      <c r="L408" s="1"/>
      <c r="M408" s="4"/>
      <c r="N408" s="5"/>
      <c r="O408" s="4"/>
      <c r="P408" s="4"/>
      <c r="Q408" s="4"/>
      <c r="R408" s="4"/>
      <c r="S408" s="4"/>
    </row>
    <row r="409" spans="1:19" hidden="1" x14ac:dyDescent="0.25">
      <c r="A409" s="90" t="s">
        <v>1876</v>
      </c>
      <c r="B409" s="90"/>
      <c r="C409" s="2">
        <f t="shared" ref="C409:M409" si="54">SUM(C301:C408)</f>
        <v>1667461265.7700007</v>
      </c>
      <c r="D409" s="2">
        <f t="shared" si="54"/>
        <v>32452840.049999997</v>
      </c>
      <c r="E409" s="2">
        <f t="shared" si="54"/>
        <v>133777685.71999997</v>
      </c>
      <c r="F409" s="2">
        <f t="shared" si="54"/>
        <v>38749050.969999999</v>
      </c>
      <c r="G409" s="2">
        <f t="shared" si="54"/>
        <v>128443182.44</v>
      </c>
      <c r="H409" s="2">
        <f t="shared" si="54"/>
        <v>25900920.949999999</v>
      </c>
      <c r="I409" s="2">
        <f t="shared" si="54"/>
        <v>10928712.310000001</v>
      </c>
      <c r="J409" s="2">
        <f t="shared" si="54"/>
        <v>54887122.159999996</v>
      </c>
      <c r="K409" s="2">
        <f t="shared" si="54"/>
        <v>0</v>
      </c>
      <c r="L409" s="15">
        <f t="shared" si="54"/>
        <v>160</v>
      </c>
      <c r="M409" s="2">
        <f t="shared" si="54"/>
        <v>751379626.45999992</v>
      </c>
      <c r="N409" s="2" t="s">
        <v>1675</v>
      </c>
      <c r="O409" s="2">
        <f>SUM(O301:O408)</f>
        <v>142565304.34999999</v>
      </c>
      <c r="P409" s="2">
        <f>SUM(P301:P408)</f>
        <v>85627732.260000005</v>
      </c>
      <c r="Q409" s="2">
        <f>SUM(Q301:Q408)</f>
        <v>258929782.10000002</v>
      </c>
      <c r="R409" s="2">
        <f>SUM(R301:R408)</f>
        <v>3819306</v>
      </c>
      <c r="S409" s="2">
        <f>SUM(S301:S408)</f>
        <v>0</v>
      </c>
    </row>
    <row r="410" spans="1:19" hidden="1" x14ac:dyDescent="0.25">
      <c r="A410" s="91" t="s">
        <v>1740</v>
      </c>
      <c r="B410" s="91"/>
      <c r="C410" s="91"/>
      <c r="D410" s="2"/>
      <c r="E410" s="4"/>
      <c r="F410" s="2"/>
      <c r="G410" s="2"/>
      <c r="H410" s="2"/>
      <c r="I410" s="2"/>
      <c r="J410" s="2"/>
      <c r="K410" s="2"/>
      <c r="L410" s="15"/>
      <c r="M410" s="2"/>
      <c r="N410" s="3"/>
      <c r="O410" s="2"/>
      <c r="P410" s="2"/>
      <c r="Q410" s="2"/>
      <c r="R410" s="2"/>
      <c r="S410" s="2"/>
    </row>
    <row r="411" spans="1:19" hidden="1" x14ac:dyDescent="0.25">
      <c r="A411" s="37" t="s">
        <v>705</v>
      </c>
      <c r="B411" s="6" t="s">
        <v>1755</v>
      </c>
      <c r="C411" s="4">
        <f t="shared" ref="C411:C424" si="55">ROUNDUP(SUM(D411+E411+F411+G411+H411+I411+J411+K411+M411+O411+P411+Q411+R411+S411),2)</f>
        <v>21058546.850000001</v>
      </c>
      <c r="D411" s="2"/>
      <c r="E411" s="4">
        <v>760236.35</v>
      </c>
      <c r="F411" s="2"/>
      <c r="G411" s="2"/>
      <c r="H411" s="2"/>
      <c r="I411" s="2"/>
      <c r="J411" s="2"/>
      <c r="K411" s="2"/>
      <c r="L411" s="15">
        <v>5</v>
      </c>
      <c r="M411" s="4">
        <v>20298310.5</v>
      </c>
      <c r="N411" s="3"/>
      <c r="O411" s="2"/>
      <c r="P411" s="2"/>
      <c r="Q411" s="2"/>
      <c r="R411" s="2"/>
      <c r="S411" s="2"/>
    </row>
    <row r="412" spans="1:19" hidden="1" x14ac:dyDescent="0.25">
      <c r="A412" s="37" t="s">
        <v>707</v>
      </c>
      <c r="B412" s="6" t="s">
        <v>712</v>
      </c>
      <c r="C412" s="4">
        <f t="shared" si="55"/>
        <v>129414.55</v>
      </c>
      <c r="D412" s="4"/>
      <c r="E412" s="4">
        <v>129414.55</v>
      </c>
      <c r="F412" s="4"/>
      <c r="G412" s="4"/>
      <c r="H412" s="4"/>
      <c r="I412" s="4"/>
      <c r="J412" s="4"/>
      <c r="K412" s="4"/>
      <c r="L412" s="1"/>
      <c r="M412" s="4"/>
      <c r="N412" s="5"/>
      <c r="O412" s="4"/>
      <c r="P412" s="4"/>
      <c r="Q412" s="4"/>
      <c r="R412" s="4"/>
      <c r="S412" s="4"/>
    </row>
    <row r="413" spans="1:19" hidden="1" x14ac:dyDescent="0.25">
      <c r="A413" s="37" t="s">
        <v>709</v>
      </c>
      <c r="B413" s="6" t="s">
        <v>714</v>
      </c>
      <c r="C413" s="4">
        <f t="shared" si="55"/>
        <v>192284.33</v>
      </c>
      <c r="D413" s="4"/>
      <c r="E413" s="4">
        <v>192284.33</v>
      </c>
      <c r="F413" s="4"/>
      <c r="G413" s="4"/>
      <c r="H413" s="4"/>
      <c r="I413" s="4"/>
      <c r="J413" s="4"/>
      <c r="K413" s="4"/>
      <c r="L413" s="1"/>
      <c r="M413" s="4"/>
      <c r="N413" s="5"/>
      <c r="O413" s="4"/>
      <c r="P413" s="4"/>
      <c r="Q413" s="4"/>
      <c r="R413" s="4"/>
      <c r="S413" s="4"/>
    </row>
    <row r="414" spans="1:19" hidden="1" x14ac:dyDescent="0.25">
      <c r="A414" s="37" t="s">
        <v>711</v>
      </c>
      <c r="B414" s="6" t="s">
        <v>720</v>
      </c>
      <c r="C414" s="4">
        <f t="shared" si="55"/>
        <v>515165.37</v>
      </c>
      <c r="D414" s="4"/>
      <c r="E414" s="4">
        <v>515165.37</v>
      </c>
      <c r="F414" s="4"/>
      <c r="G414" s="4"/>
      <c r="H414" s="4"/>
      <c r="I414" s="4"/>
      <c r="J414" s="4"/>
      <c r="K414" s="4"/>
      <c r="L414" s="1"/>
      <c r="M414" s="4"/>
      <c r="N414" s="5"/>
      <c r="O414" s="4"/>
      <c r="P414" s="4"/>
      <c r="Q414" s="4"/>
      <c r="R414" s="4"/>
      <c r="S414" s="4"/>
    </row>
    <row r="415" spans="1:19" hidden="1" x14ac:dyDescent="0.25">
      <c r="A415" s="37" t="s">
        <v>713</v>
      </c>
      <c r="B415" s="6" t="s">
        <v>716</v>
      </c>
      <c r="C415" s="4">
        <f t="shared" si="55"/>
        <v>798274.21</v>
      </c>
      <c r="D415" s="4"/>
      <c r="E415" s="4">
        <v>798274.21</v>
      </c>
      <c r="F415" s="4"/>
      <c r="G415" s="4"/>
      <c r="H415" s="4"/>
      <c r="I415" s="4"/>
      <c r="J415" s="4"/>
      <c r="K415" s="4"/>
      <c r="L415" s="1"/>
      <c r="M415" s="4"/>
      <c r="N415" s="5"/>
      <c r="O415" s="4"/>
      <c r="P415" s="4"/>
      <c r="Q415" s="4"/>
      <c r="R415" s="4"/>
      <c r="S415" s="4"/>
    </row>
    <row r="416" spans="1:19" hidden="1" x14ac:dyDescent="0.25">
      <c r="A416" s="37" t="s">
        <v>715</v>
      </c>
      <c r="B416" s="6" t="s">
        <v>718</v>
      </c>
      <c r="C416" s="4">
        <f t="shared" si="55"/>
        <v>105438.44</v>
      </c>
      <c r="D416" s="4"/>
      <c r="E416" s="4">
        <v>105438.44</v>
      </c>
      <c r="F416" s="4"/>
      <c r="G416" s="4"/>
      <c r="H416" s="4"/>
      <c r="I416" s="4"/>
      <c r="J416" s="4"/>
      <c r="K416" s="4"/>
      <c r="L416" s="1"/>
      <c r="M416" s="4"/>
      <c r="N416" s="5"/>
      <c r="O416" s="4"/>
      <c r="P416" s="4"/>
      <c r="Q416" s="4"/>
      <c r="R416" s="4"/>
      <c r="S416" s="4"/>
    </row>
    <row r="417" spans="1:19" hidden="1" x14ac:dyDescent="0.25">
      <c r="A417" s="37" t="s">
        <v>717</v>
      </c>
      <c r="B417" s="6" t="s">
        <v>722</v>
      </c>
      <c r="C417" s="4">
        <f t="shared" si="55"/>
        <v>354344.14</v>
      </c>
      <c r="D417" s="4"/>
      <c r="E417" s="4">
        <v>354344.14</v>
      </c>
      <c r="F417" s="4"/>
      <c r="G417" s="4"/>
      <c r="H417" s="4"/>
      <c r="I417" s="4"/>
      <c r="J417" s="4"/>
      <c r="K417" s="4"/>
      <c r="L417" s="1"/>
      <c r="M417" s="4"/>
      <c r="N417" s="5"/>
      <c r="O417" s="4"/>
      <c r="P417" s="4"/>
      <c r="Q417" s="4"/>
      <c r="R417" s="4"/>
      <c r="S417" s="4"/>
    </row>
    <row r="418" spans="1:19" hidden="1" x14ac:dyDescent="0.25">
      <c r="A418" s="37" t="s">
        <v>719</v>
      </c>
      <c r="B418" s="6" t="s">
        <v>724</v>
      </c>
      <c r="C418" s="4">
        <f t="shared" si="55"/>
        <v>507743.35</v>
      </c>
      <c r="D418" s="4"/>
      <c r="E418" s="4">
        <v>507743.35</v>
      </c>
      <c r="F418" s="4"/>
      <c r="G418" s="4"/>
      <c r="H418" s="4"/>
      <c r="I418" s="4"/>
      <c r="J418" s="4"/>
      <c r="K418" s="4"/>
      <c r="L418" s="1"/>
      <c r="M418" s="4"/>
      <c r="N418" s="5"/>
      <c r="O418" s="4"/>
      <c r="P418" s="4"/>
      <c r="Q418" s="4"/>
      <c r="R418" s="4"/>
      <c r="S418" s="4"/>
    </row>
    <row r="419" spans="1:19" hidden="1" x14ac:dyDescent="0.25">
      <c r="A419" s="37" t="s">
        <v>721</v>
      </c>
      <c r="B419" s="6" t="s">
        <v>726</v>
      </c>
      <c r="C419" s="4">
        <f t="shared" si="55"/>
        <v>514791</v>
      </c>
      <c r="D419" s="4"/>
      <c r="E419" s="4">
        <v>514791</v>
      </c>
      <c r="F419" s="4"/>
      <c r="G419" s="4"/>
      <c r="H419" s="4"/>
      <c r="I419" s="4"/>
      <c r="J419" s="4"/>
      <c r="K419" s="4"/>
      <c r="L419" s="1"/>
      <c r="M419" s="4"/>
      <c r="N419" s="5"/>
      <c r="O419" s="4"/>
      <c r="P419" s="4"/>
      <c r="Q419" s="4"/>
      <c r="R419" s="4"/>
      <c r="S419" s="4"/>
    </row>
    <row r="420" spans="1:19" hidden="1" x14ac:dyDescent="0.25">
      <c r="A420" s="37" t="s">
        <v>723</v>
      </c>
      <c r="B420" s="6" t="s">
        <v>728</v>
      </c>
      <c r="C420" s="4">
        <f t="shared" si="55"/>
        <v>133660.39000000001</v>
      </c>
      <c r="D420" s="4"/>
      <c r="E420" s="4">
        <v>133660.39000000001</v>
      </c>
      <c r="F420" s="4"/>
      <c r="G420" s="4"/>
      <c r="H420" s="4"/>
      <c r="I420" s="4"/>
      <c r="J420" s="4"/>
      <c r="K420" s="4"/>
      <c r="L420" s="1"/>
      <c r="M420" s="4"/>
      <c r="N420" s="5"/>
      <c r="O420" s="4"/>
      <c r="P420" s="4"/>
      <c r="Q420" s="4"/>
      <c r="R420" s="4"/>
      <c r="S420" s="4"/>
    </row>
    <row r="421" spans="1:19" hidden="1" x14ac:dyDescent="0.25">
      <c r="A421" s="37" t="s">
        <v>725</v>
      </c>
      <c r="B421" s="6" t="s">
        <v>732</v>
      </c>
      <c r="C421" s="4">
        <f t="shared" si="55"/>
        <v>402232.95</v>
      </c>
      <c r="D421" s="4"/>
      <c r="E421" s="4">
        <v>402232.95</v>
      </c>
      <c r="F421" s="4"/>
      <c r="G421" s="4"/>
      <c r="H421" s="4"/>
      <c r="I421" s="4"/>
      <c r="J421" s="4"/>
      <c r="K421" s="4"/>
      <c r="L421" s="1"/>
      <c r="M421" s="4"/>
      <c r="N421" s="5"/>
      <c r="O421" s="4"/>
      <c r="P421" s="4"/>
      <c r="Q421" s="4"/>
      <c r="R421" s="4"/>
      <c r="S421" s="4"/>
    </row>
    <row r="422" spans="1:19" hidden="1" x14ac:dyDescent="0.25">
      <c r="A422" s="37" t="s">
        <v>727</v>
      </c>
      <c r="B422" s="6" t="s">
        <v>730</v>
      </c>
      <c r="C422" s="4">
        <f t="shared" si="55"/>
        <v>445775.77</v>
      </c>
      <c r="D422" s="4"/>
      <c r="E422" s="4">
        <v>445775.77</v>
      </c>
      <c r="F422" s="4"/>
      <c r="G422" s="4"/>
      <c r="H422" s="4"/>
      <c r="I422" s="4"/>
      <c r="J422" s="4"/>
      <c r="K422" s="4"/>
      <c r="L422" s="1"/>
      <c r="M422" s="4"/>
      <c r="N422" s="5"/>
      <c r="O422" s="4"/>
      <c r="P422" s="4"/>
      <c r="Q422" s="4"/>
      <c r="R422" s="4"/>
      <c r="S422" s="4"/>
    </row>
    <row r="423" spans="1:19" hidden="1" x14ac:dyDescent="0.25">
      <c r="A423" s="37" t="s">
        <v>729</v>
      </c>
      <c r="B423" s="6" t="s">
        <v>736</v>
      </c>
      <c r="C423" s="4">
        <f t="shared" si="55"/>
        <v>189664.03</v>
      </c>
      <c r="D423" s="4"/>
      <c r="E423" s="4">
        <v>189664.03</v>
      </c>
      <c r="F423" s="4"/>
      <c r="G423" s="4"/>
      <c r="H423" s="4"/>
      <c r="I423" s="4"/>
      <c r="J423" s="4"/>
      <c r="K423" s="4"/>
      <c r="L423" s="1"/>
      <c r="M423" s="4"/>
      <c r="N423" s="5"/>
      <c r="O423" s="4"/>
      <c r="P423" s="4"/>
      <c r="Q423" s="4"/>
      <c r="R423" s="4"/>
      <c r="S423" s="4"/>
    </row>
    <row r="424" spans="1:19" hidden="1" x14ac:dyDescent="0.25">
      <c r="A424" s="37" t="s">
        <v>731</v>
      </c>
      <c r="B424" s="6" t="s">
        <v>734</v>
      </c>
      <c r="C424" s="4">
        <f t="shared" si="55"/>
        <v>2118931.52</v>
      </c>
      <c r="D424" s="4"/>
      <c r="E424" s="4">
        <v>2118931.52</v>
      </c>
      <c r="F424" s="4"/>
      <c r="G424" s="4"/>
      <c r="H424" s="4"/>
      <c r="I424" s="4"/>
      <c r="J424" s="4"/>
      <c r="K424" s="4"/>
      <c r="L424" s="1"/>
      <c r="M424" s="4"/>
      <c r="N424" s="5"/>
      <c r="O424" s="4"/>
      <c r="P424" s="4"/>
      <c r="Q424" s="4"/>
      <c r="R424" s="4"/>
      <c r="S424" s="4"/>
    </row>
    <row r="425" spans="1:19" ht="30.75" hidden="1" customHeight="1" x14ac:dyDescent="0.25">
      <c r="A425" s="93" t="s">
        <v>1877</v>
      </c>
      <c r="B425" s="94"/>
      <c r="C425" s="2">
        <f t="shared" ref="C425:S425" si="56">SUM(C411:C424)</f>
        <v>27466266.900000006</v>
      </c>
      <c r="D425" s="2">
        <f t="shared" si="56"/>
        <v>0</v>
      </c>
      <c r="E425" s="2">
        <f t="shared" si="56"/>
        <v>7167956.4000000004</v>
      </c>
      <c r="F425" s="2">
        <f t="shared" si="56"/>
        <v>0</v>
      </c>
      <c r="G425" s="2">
        <f t="shared" si="56"/>
        <v>0</v>
      </c>
      <c r="H425" s="2">
        <f t="shared" si="56"/>
        <v>0</v>
      </c>
      <c r="I425" s="2">
        <f t="shared" si="56"/>
        <v>0</v>
      </c>
      <c r="J425" s="2">
        <f t="shared" si="56"/>
        <v>0</v>
      </c>
      <c r="K425" s="2">
        <f t="shared" si="56"/>
        <v>0</v>
      </c>
      <c r="L425" s="2">
        <f t="shared" si="56"/>
        <v>5</v>
      </c>
      <c r="M425" s="2">
        <f t="shared" si="56"/>
        <v>20298310.5</v>
      </c>
      <c r="N425" s="2">
        <f t="shared" si="56"/>
        <v>0</v>
      </c>
      <c r="O425" s="2">
        <f t="shared" si="56"/>
        <v>0</v>
      </c>
      <c r="P425" s="2">
        <f t="shared" si="56"/>
        <v>0</v>
      </c>
      <c r="Q425" s="2">
        <f t="shared" si="56"/>
        <v>0</v>
      </c>
      <c r="R425" s="2">
        <f t="shared" si="56"/>
        <v>0</v>
      </c>
      <c r="S425" s="2">
        <f t="shared" si="56"/>
        <v>0</v>
      </c>
    </row>
    <row r="426" spans="1:19" ht="15" hidden="1" customHeight="1" x14ac:dyDescent="0.25">
      <c r="A426" s="95" t="s">
        <v>1878</v>
      </c>
      <c r="B426" s="96"/>
      <c r="C426" s="97"/>
      <c r="D426" s="2"/>
      <c r="E426" s="2"/>
      <c r="F426" s="2"/>
      <c r="G426" s="2"/>
      <c r="H426" s="2"/>
      <c r="I426" s="2"/>
      <c r="J426" s="2"/>
      <c r="K426" s="2"/>
      <c r="L426" s="15"/>
      <c r="M426" s="2"/>
      <c r="N426" s="3"/>
      <c r="O426" s="2"/>
      <c r="P426" s="2"/>
      <c r="Q426" s="2"/>
      <c r="R426" s="2"/>
      <c r="S426" s="2"/>
    </row>
    <row r="427" spans="1:19" hidden="1" x14ac:dyDescent="0.25">
      <c r="A427" s="37" t="s">
        <v>733</v>
      </c>
      <c r="B427" s="6" t="s">
        <v>738</v>
      </c>
      <c r="C427" s="4">
        <f t="shared" ref="C427:C472" si="57">ROUNDUP(SUM(D427+E427+F427+G427+H427+I427+J427+K427+M427+O427+P427+Q427+R427+S427),2)</f>
        <v>1345475.71</v>
      </c>
      <c r="D427" s="4"/>
      <c r="E427" s="4">
        <v>1345475.71</v>
      </c>
      <c r="F427" s="4"/>
      <c r="G427" s="4"/>
      <c r="H427" s="4"/>
      <c r="I427" s="4"/>
      <c r="J427" s="4"/>
      <c r="K427" s="4"/>
      <c r="L427" s="1"/>
      <c r="M427" s="4"/>
      <c r="N427" s="5"/>
      <c r="O427" s="4"/>
      <c r="P427" s="4"/>
      <c r="Q427" s="4"/>
      <c r="R427" s="4"/>
      <c r="S427" s="4"/>
    </row>
    <row r="428" spans="1:19" hidden="1" x14ac:dyDescent="0.25">
      <c r="A428" s="37" t="s">
        <v>735</v>
      </c>
      <c r="B428" s="6" t="s">
        <v>740</v>
      </c>
      <c r="C428" s="4">
        <f t="shared" si="57"/>
        <v>1345475.71</v>
      </c>
      <c r="D428" s="4"/>
      <c r="E428" s="4">
        <v>1345475.71</v>
      </c>
      <c r="F428" s="4"/>
      <c r="G428" s="4"/>
      <c r="H428" s="4"/>
      <c r="I428" s="4"/>
      <c r="J428" s="4"/>
      <c r="K428" s="4"/>
      <c r="L428" s="1"/>
      <c r="M428" s="4"/>
      <c r="N428" s="5"/>
      <c r="O428" s="4"/>
      <c r="P428" s="4"/>
      <c r="Q428" s="4"/>
      <c r="R428" s="4"/>
      <c r="S428" s="4"/>
    </row>
    <row r="429" spans="1:19" hidden="1" x14ac:dyDescent="0.25">
      <c r="A429" s="37" t="s">
        <v>737</v>
      </c>
      <c r="B429" s="6" t="s">
        <v>742</v>
      </c>
      <c r="C429" s="4">
        <f t="shared" si="57"/>
        <v>1458087.81</v>
      </c>
      <c r="D429" s="4"/>
      <c r="E429" s="4">
        <v>1458087.81</v>
      </c>
      <c r="F429" s="4"/>
      <c r="G429" s="4"/>
      <c r="H429" s="4"/>
      <c r="I429" s="4"/>
      <c r="J429" s="4"/>
      <c r="K429" s="4"/>
      <c r="L429" s="1"/>
      <c r="M429" s="4"/>
      <c r="N429" s="5"/>
      <c r="O429" s="4"/>
      <c r="P429" s="4"/>
      <c r="Q429" s="4"/>
      <c r="R429" s="4"/>
      <c r="S429" s="4"/>
    </row>
    <row r="430" spans="1:19" hidden="1" x14ac:dyDescent="0.25">
      <c r="A430" s="37" t="s">
        <v>739</v>
      </c>
      <c r="B430" s="6" t="s">
        <v>744</v>
      </c>
      <c r="C430" s="4">
        <f t="shared" si="57"/>
        <v>123396.83</v>
      </c>
      <c r="D430" s="4"/>
      <c r="E430" s="4">
        <v>123396.83</v>
      </c>
      <c r="F430" s="4"/>
      <c r="G430" s="4"/>
      <c r="H430" s="4"/>
      <c r="I430" s="4"/>
      <c r="J430" s="4"/>
      <c r="K430" s="4"/>
      <c r="L430" s="1"/>
      <c r="M430" s="4"/>
      <c r="N430" s="5"/>
      <c r="O430" s="4"/>
      <c r="P430" s="4"/>
      <c r="Q430" s="4"/>
      <c r="R430" s="4"/>
      <c r="S430" s="4"/>
    </row>
    <row r="431" spans="1:19" hidden="1" x14ac:dyDescent="0.25">
      <c r="A431" s="37" t="s">
        <v>741</v>
      </c>
      <c r="B431" s="6" t="s">
        <v>746</v>
      </c>
      <c r="C431" s="4">
        <f t="shared" si="57"/>
        <v>334422.49</v>
      </c>
      <c r="D431" s="4"/>
      <c r="E431" s="4">
        <v>334422.49</v>
      </c>
      <c r="F431" s="4"/>
      <c r="G431" s="4"/>
      <c r="H431" s="4"/>
      <c r="I431" s="4"/>
      <c r="J431" s="4"/>
      <c r="K431" s="4"/>
      <c r="L431" s="1"/>
      <c r="M431" s="4"/>
      <c r="N431" s="5"/>
      <c r="O431" s="4"/>
      <c r="P431" s="4"/>
      <c r="Q431" s="4"/>
      <c r="R431" s="4"/>
      <c r="S431" s="4"/>
    </row>
    <row r="432" spans="1:19" hidden="1" x14ac:dyDescent="0.25">
      <c r="A432" s="37" t="s">
        <v>743</v>
      </c>
      <c r="B432" s="6" t="s">
        <v>748</v>
      </c>
      <c r="C432" s="4">
        <f t="shared" si="57"/>
        <v>211495.97</v>
      </c>
      <c r="D432" s="4"/>
      <c r="E432" s="4">
        <v>211495.97</v>
      </c>
      <c r="F432" s="4"/>
      <c r="G432" s="4"/>
      <c r="H432" s="4"/>
      <c r="I432" s="4"/>
      <c r="J432" s="4"/>
      <c r="K432" s="4"/>
      <c r="L432" s="1"/>
      <c r="M432" s="4"/>
      <c r="N432" s="5"/>
      <c r="O432" s="4"/>
      <c r="P432" s="4"/>
      <c r="Q432" s="4"/>
      <c r="R432" s="4"/>
      <c r="S432" s="4"/>
    </row>
    <row r="433" spans="1:19" hidden="1" x14ac:dyDescent="0.25">
      <c r="A433" s="37" t="s">
        <v>745</v>
      </c>
      <c r="B433" s="6" t="s">
        <v>750</v>
      </c>
      <c r="C433" s="4">
        <f t="shared" si="57"/>
        <v>533773.05000000005</v>
      </c>
      <c r="D433" s="4"/>
      <c r="E433" s="4">
        <v>533773.05000000005</v>
      </c>
      <c r="F433" s="4"/>
      <c r="G433" s="4"/>
      <c r="H433" s="4"/>
      <c r="I433" s="4"/>
      <c r="J433" s="4"/>
      <c r="K433" s="4"/>
      <c r="L433" s="1"/>
      <c r="M433" s="4"/>
      <c r="N433" s="5"/>
      <c r="O433" s="4"/>
      <c r="P433" s="4"/>
      <c r="Q433" s="4"/>
      <c r="R433" s="4"/>
      <c r="S433" s="4"/>
    </row>
    <row r="434" spans="1:19" hidden="1" x14ac:dyDescent="0.25">
      <c r="A434" s="37" t="s">
        <v>747</v>
      </c>
      <c r="B434" s="6" t="s">
        <v>752</v>
      </c>
      <c r="C434" s="4">
        <f t="shared" si="57"/>
        <v>111487.62</v>
      </c>
      <c r="D434" s="4"/>
      <c r="E434" s="4">
        <v>111487.62</v>
      </c>
      <c r="F434" s="4"/>
      <c r="G434" s="4"/>
      <c r="H434" s="4"/>
      <c r="I434" s="4"/>
      <c r="J434" s="4"/>
      <c r="K434" s="4"/>
      <c r="L434" s="1"/>
      <c r="M434" s="4"/>
      <c r="N434" s="5"/>
      <c r="O434" s="4"/>
      <c r="P434" s="4"/>
      <c r="Q434" s="4"/>
      <c r="R434" s="4"/>
      <c r="S434" s="4"/>
    </row>
    <row r="435" spans="1:19" hidden="1" x14ac:dyDescent="0.25">
      <c r="A435" s="37" t="s">
        <v>749</v>
      </c>
      <c r="B435" s="6" t="s">
        <v>2145</v>
      </c>
      <c r="C435" s="4">
        <f t="shared" si="57"/>
        <v>904240.28</v>
      </c>
      <c r="D435" s="4">
        <f>ROUNDUP(SUM(F435+G435+H435+I435+J435+K435+M435+O435+P435+Q435+R435+S435)*0.0214,2)</f>
        <v>18945.32</v>
      </c>
      <c r="E435" s="4"/>
      <c r="F435" s="4">
        <v>885294.96</v>
      </c>
      <c r="G435" s="4"/>
      <c r="H435" s="4"/>
      <c r="I435" s="4"/>
      <c r="J435" s="4"/>
      <c r="K435" s="4"/>
      <c r="L435" s="1"/>
      <c r="M435" s="4"/>
      <c r="N435" s="5"/>
      <c r="O435" s="4"/>
      <c r="P435" s="4"/>
      <c r="Q435" s="4"/>
      <c r="R435" s="4"/>
      <c r="S435" s="4"/>
    </row>
    <row r="436" spans="1:19" hidden="1" x14ac:dyDescent="0.25">
      <c r="A436" s="37" t="s">
        <v>751</v>
      </c>
      <c r="B436" s="6" t="s">
        <v>757</v>
      </c>
      <c r="C436" s="4">
        <f t="shared" si="57"/>
        <v>148627.96</v>
      </c>
      <c r="D436" s="4"/>
      <c r="E436" s="4">
        <v>148627.96</v>
      </c>
      <c r="F436" s="4"/>
      <c r="G436" s="4"/>
      <c r="H436" s="4"/>
      <c r="I436" s="4"/>
      <c r="J436" s="4"/>
      <c r="K436" s="4"/>
      <c r="L436" s="1"/>
      <c r="M436" s="4"/>
      <c r="N436" s="5"/>
      <c r="O436" s="4"/>
      <c r="P436" s="4"/>
      <c r="Q436" s="4"/>
      <c r="R436" s="4"/>
      <c r="S436" s="4"/>
    </row>
    <row r="437" spans="1:19" hidden="1" x14ac:dyDescent="0.25">
      <c r="A437" s="37" t="s">
        <v>753</v>
      </c>
      <c r="B437" s="6" t="s">
        <v>759</v>
      </c>
      <c r="C437" s="4">
        <f t="shared" si="57"/>
        <v>218179.9</v>
      </c>
      <c r="D437" s="4"/>
      <c r="E437" s="4">
        <v>218179.9</v>
      </c>
      <c r="F437" s="4"/>
      <c r="G437" s="4"/>
      <c r="H437" s="4"/>
      <c r="I437" s="4"/>
      <c r="J437" s="4"/>
      <c r="K437" s="4"/>
      <c r="L437" s="1"/>
      <c r="M437" s="4"/>
      <c r="N437" s="5"/>
      <c r="O437" s="4"/>
      <c r="P437" s="4"/>
      <c r="Q437" s="4"/>
      <c r="R437" s="4"/>
      <c r="S437" s="4"/>
    </row>
    <row r="438" spans="1:19" hidden="1" x14ac:dyDescent="0.25">
      <c r="A438" s="37" t="s">
        <v>755</v>
      </c>
      <c r="B438" s="6" t="s">
        <v>761</v>
      </c>
      <c r="C438" s="4">
        <f t="shared" si="57"/>
        <v>656381.5</v>
      </c>
      <c r="D438" s="4"/>
      <c r="E438" s="4">
        <v>656381.5</v>
      </c>
      <c r="F438" s="4"/>
      <c r="G438" s="4"/>
      <c r="H438" s="4"/>
      <c r="I438" s="4"/>
      <c r="J438" s="4"/>
      <c r="K438" s="4"/>
      <c r="L438" s="1"/>
      <c r="M438" s="4"/>
      <c r="N438" s="5"/>
      <c r="O438" s="4"/>
      <c r="P438" s="4"/>
      <c r="Q438" s="4"/>
      <c r="R438" s="4"/>
      <c r="S438" s="4"/>
    </row>
    <row r="439" spans="1:19" hidden="1" x14ac:dyDescent="0.25">
      <c r="A439" s="37" t="s">
        <v>756</v>
      </c>
      <c r="B439" s="6" t="s">
        <v>763</v>
      </c>
      <c r="C439" s="4">
        <f t="shared" si="57"/>
        <v>142297.72</v>
      </c>
      <c r="D439" s="4"/>
      <c r="E439" s="4">
        <v>142297.72</v>
      </c>
      <c r="F439" s="4"/>
      <c r="G439" s="4"/>
      <c r="H439" s="4"/>
      <c r="I439" s="4"/>
      <c r="J439" s="4"/>
      <c r="K439" s="4"/>
      <c r="L439" s="1"/>
      <c r="M439" s="4"/>
      <c r="N439" s="5"/>
      <c r="O439" s="4"/>
      <c r="P439" s="4"/>
      <c r="Q439" s="4"/>
      <c r="R439" s="4"/>
      <c r="S439" s="4"/>
    </row>
    <row r="440" spans="1:19" hidden="1" x14ac:dyDescent="0.25">
      <c r="A440" s="37" t="s">
        <v>758</v>
      </c>
      <c r="B440" s="6" t="s">
        <v>765</v>
      </c>
      <c r="C440" s="4">
        <f t="shared" si="57"/>
        <v>155899.70000000001</v>
      </c>
      <c r="D440" s="4"/>
      <c r="E440" s="4">
        <v>155899.70000000001</v>
      </c>
      <c r="F440" s="4"/>
      <c r="G440" s="4"/>
      <c r="H440" s="4"/>
      <c r="I440" s="4"/>
      <c r="J440" s="4"/>
      <c r="K440" s="4"/>
      <c r="L440" s="1"/>
      <c r="M440" s="4"/>
      <c r="N440" s="5"/>
      <c r="O440" s="4"/>
      <c r="P440" s="4"/>
      <c r="Q440" s="4"/>
      <c r="R440" s="4"/>
      <c r="S440" s="4"/>
    </row>
    <row r="441" spans="1:19" hidden="1" x14ac:dyDescent="0.25">
      <c r="A441" s="37" t="s">
        <v>760</v>
      </c>
      <c r="B441" s="6" t="s">
        <v>767</v>
      </c>
      <c r="C441" s="4">
        <f t="shared" si="57"/>
        <v>436968.85</v>
      </c>
      <c r="D441" s="4"/>
      <c r="E441" s="4">
        <v>436968.85</v>
      </c>
      <c r="F441" s="4"/>
      <c r="G441" s="4"/>
      <c r="H441" s="4"/>
      <c r="I441" s="4"/>
      <c r="J441" s="4"/>
      <c r="K441" s="4"/>
      <c r="L441" s="1"/>
      <c r="M441" s="4"/>
      <c r="N441" s="5"/>
      <c r="O441" s="4"/>
      <c r="P441" s="4"/>
      <c r="Q441" s="4"/>
      <c r="R441" s="4"/>
      <c r="S441" s="4"/>
    </row>
    <row r="442" spans="1:19" hidden="1" x14ac:dyDescent="0.25">
      <c r="A442" s="37" t="s">
        <v>762</v>
      </c>
      <c r="B442" s="6" t="s">
        <v>769</v>
      </c>
      <c r="C442" s="4">
        <f t="shared" si="57"/>
        <v>650750.03</v>
      </c>
      <c r="D442" s="4"/>
      <c r="E442" s="4">
        <v>650750.03</v>
      </c>
      <c r="F442" s="4"/>
      <c r="G442" s="4"/>
      <c r="H442" s="4"/>
      <c r="I442" s="4"/>
      <c r="J442" s="4"/>
      <c r="K442" s="4"/>
      <c r="L442" s="1"/>
      <c r="M442" s="4"/>
      <c r="N442" s="5"/>
      <c r="O442" s="4"/>
      <c r="P442" s="4"/>
      <c r="Q442" s="4"/>
      <c r="R442" s="4"/>
      <c r="S442" s="4"/>
    </row>
    <row r="443" spans="1:19" hidden="1" x14ac:dyDescent="0.25">
      <c r="A443" s="37" t="s">
        <v>764</v>
      </c>
      <c r="B443" s="6" t="s">
        <v>771</v>
      </c>
      <c r="C443" s="4">
        <f t="shared" si="57"/>
        <v>817261.75</v>
      </c>
      <c r="D443" s="4"/>
      <c r="E443" s="4">
        <v>817261.75</v>
      </c>
      <c r="F443" s="4"/>
      <c r="G443" s="4"/>
      <c r="H443" s="4"/>
      <c r="I443" s="4"/>
      <c r="J443" s="4"/>
      <c r="K443" s="4"/>
      <c r="L443" s="1"/>
      <c r="M443" s="4"/>
      <c r="N443" s="5"/>
      <c r="O443" s="4"/>
      <c r="P443" s="4"/>
      <c r="Q443" s="4"/>
      <c r="R443" s="4"/>
      <c r="S443" s="4"/>
    </row>
    <row r="444" spans="1:19" hidden="1" x14ac:dyDescent="0.25">
      <c r="A444" s="37" t="s">
        <v>766</v>
      </c>
      <c r="B444" s="6" t="s">
        <v>754</v>
      </c>
      <c r="C444" s="4">
        <f t="shared" si="57"/>
        <v>870068.62</v>
      </c>
      <c r="D444" s="4"/>
      <c r="E444" s="4">
        <v>870068.62</v>
      </c>
      <c r="F444" s="4"/>
      <c r="G444" s="4"/>
      <c r="H444" s="4"/>
      <c r="I444" s="4"/>
      <c r="J444" s="4"/>
      <c r="K444" s="4"/>
      <c r="L444" s="1"/>
      <c r="M444" s="4"/>
      <c r="N444" s="5"/>
      <c r="O444" s="4"/>
      <c r="P444" s="4"/>
      <c r="Q444" s="4"/>
      <c r="R444" s="4"/>
      <c r="S444" s="4"/>
    </row>
    <row r="445" spans="1:19" hidden="1" x14ac:dyDescent="0.25">
      <c r="A445" s="37" t="s">
        <v>768</v>
      </c>
      <c r="B445" s="6" t="s">
        <v>773</v>
      </c>
      <c r="C445" s="4">
        <f t="shared" si="57"/>
        <v>151112.71</v>
      </c>
      <c r="D445" s="4"/>
      <c r="E445" s="4">
        <v>151112.71</v>
      </c>
      <c r="F445" s="4"/>
      <c r="G445" s="4"/>
      <c r="H445" s="4"/>
      <c r="I445" s="4"/>
      <c r="J445" s="4"/>
      <c r="K445" s="4"/>
      <c r="L445" s="1"/>
      <c r="M445" s="4"/>
      <c r="N445" s="5"/>
      <c r="O445" s="4"/>
      <c r="P445" s="4"/>
      <c r="Q445" s="4"/>
      <c r="R445" s="4"/>
      <c r="S445" s="4"/>
    </row>
    <row r="446" spans="1:19" hidden="1" x14ac:dyDescent="0.25">
      <c r="A446" s="37" t="s">
        <v>770</v>
      </c>
      <c r="B446" s="6" t="s">
        <v>775</v>
      </c>
      <c r="C446" s="4">
        <f t="shared" si="57"/>
        <v>831963.8</v>
      </c>
      <c r="D446" s="4"/>
      <c r="E446" s="4">
        <v>831963.8</v>
      </c>
      <c r="F446" s="4"/>
      <c r="G446" s="4"/>
      <c r="H446" s="4"/>
      <c r="I446" s="4"/>
      <c r="J446" s="4"/>
      <c r="K446" s="4"/>
      <c r="L446" s="1"/>
      <c r="M446" s="4"/>
      <c r="N446" s="5"/>
      <c r="O446" s="4"/>
      <c r="P446" s="4"/>
      <c r="Q446" s="4"/>
      <c r="R446" s="4"/>
      <c r="S446" s="4"/>
    </row>
    <row r="447" spans="1:19" hidden="1" x14ac:dyDescent="0.25">
      <c r="A447" s="37" t="s">
        <v>772</v>
      </c>
      <c r="B447" s="6" t="s">
        <v>777</v>
      </c>
      <c r="C447" s="4">
        <f t="shared" si="57"/>
        <v>1068401.31</v>
      </c>
      <c r="D447" s="4"/>
      <c r="E447" s="4">
        <v>1068401.31</v>
      </c>
      <c r="F447" s="4"/>
      <c r="G447" s="4"/>
      <c r="H447" s="4"/>
      <c r="I447" s="4"/>
      <c r="J447" s="4"/>
      <c r="K447" s="4"/>
      <c r="L447" s="1"/>
      <c r="M447" s="4"/>
      <c r="N447" s="5"/>
      <c r="O447" s="4"/>
      <c r="P447" s="4"/>
      <c r="Q447" s="4"/>
      <c r="R447" s="4"/>
      <c r="S447" s="4"/>
    </row>
    <row r="448" spans="1:19" hidden="1" x14ac:dyDescent="0.25">
      <c r="A448" s="37" t="s">
        <v>774</v>
      </c>
      <c r="B448" s="6" t="s">
        <v>779</v>
      </c>
      <c r="C448" s="4">
        <f t="shared" si="57"/>
        <v>207964.88</v>
      </c>
      <c r="D448" s="4"/>
      <c r="E448" s="4">
        <v>207964.88</v>
      </c>
      <c r="F448" s="4"/>
      <c r="G448" s="4"/>
      <c r="H448" s="4"/>
      <c r="I448" s="4"/>
      <c r="J448" s="4"/>
      <c r="K448" s="4"/>
      <c r="L448" s="1"/>
      <c r="M448" s="4"/>
      <c r="N448" s="5"/>
      <c r="O448" s="4"/>
      <c r="P448" s="4"/>
      <c r="Q448" s="4"/>
      <c r="R448" s="4"/>
      <c r="S448" s="4"/>
    </row>
    <row r="449" spans="1:19" hidden="1" x14ac:dyDescent="0.25">
      <c r="A449" s="37" t="s">
        <v>776</v>
      </c>
      <c r="B449" s="6" t="s">
        <v>782</v>
      </c>
      <c r="C449" s="4">
        <f t="shared" si="57"/>
        <v>831963.81</v>
      </c>
      <c r="D449" s="4"/>
      <c r="E449" s="4">
        <v>831963.81</v>
      </c>
      <c r="F449" s="4"/>
      <c r="G449" s="4"/>
      <c r="H449" s="4"/>
      <c r="I449" s="4"/>
      <c r="J449" s="4"/>
      <c r="K449" s="4"/>
      <c r="L449" s="1"/>
      <c r="M449" s="4"/>
      <c r="N449" s="5"/>
      <c r="O449" s="4"/>
      <c r="P449" s="4"/>
      <c r="Q449" s="4"/>
      <c r="R449" s="4"/>
      <c r="S449" s="4"/>
    </row>
    <row r="450" spans="1:19" hidden="1" x14ac:dyDescent="0.25">
      <c r="A450" s="37" t="s">
        <v>778</v>
      </c>
      <c r="B450" s="6" t="s">
        <v>2150</v>
      </c>
      <c r="C450" s="4">
        <f t="shared" si="57"/>
        <v>2954166.38</v>
      </c>
      <c r="D450" s="4">
        <f>ROUNDUP(SUM(F450+G450+H450+I450+J450+K450+M450+O450+P450+Q450+R450+S450)*0.0214,2)</f>
        <v>61894.62</v>
      </c>
      <c r="E450" s="4"/>
      <c r="F450" s="4">
        <v>2892271.76</v>
      </c>
      <c r="G450" s="4"/>
      <c r="H450" s="4"/>
      <c r="I450" s="4"/>
      <c r="J450" s="4"/>
      <c r="K450" s="4"/>
      <c r="L450" s="1"/>
      <c r="M450" s="4"/>
      <c r="N450" s="5"/>
      <c r="O450" s="4"/>
      <c r="P450" s="4"/>
      <c r="Q450" s="4"/>
      <c r="R450" s="4"/>
      <c r="S450" s="4"/>
    </row>
    <row r="451" spans="1:19" hidden="1" x14ac:dyDescent="0.25">
      <c r="A451" s="37" t="s">
        <v>780</v>
      </c>
      <c r="B451" s="6" t="s">
        <v>2152</v>
      </c>
      <c r="C451" s="4">
        <f t="shared" si="57"/>
        <v>1351501.57</v>
      </c>
      <c r="D451" s="4">
        <f>ROUNDUP(SUM(F451+G451+H451+I451+J451+K451+M451+O451+P451+Q451+R451+S451)*0.0214,2)</f>
        <v>28316.17</v>
      </c>
      <c r="E451" s="4"/>
      <c r="F451" s="4">
        <v>1323185.3999999999</v>
      </c>
      <c r="G451" s="4"/>
      <c r="H451" s="4"/>
      <c r="I451" s="4"/>
      <c r="J451" s="4"/>
      <c r="K451" s="4"/>
      <c r="L451" s="1"/>
      <c r="M451" s="4"/>
      <c r="N451" s="5"/>
      <c r="O451" s="4"/>
      <c r="P451" s="4"/>
      <c r="Q451" s="4"/>
      <c r="R451" s="4"/>
      <c r="S451" s="4"/>
    </row>
    <row r="452" spans="1:19" hidden="1" x14ac:dyDescent="0.25">
      <c r="A452" s="37" t="s">
        <v>781</v>
      </c>
      <c r="B452" s="6" t="s">
        <v>786</v>
      </c>
      <c r="C452" s="4">
        <f t="shared" si="57"/>
        <v>652824.51</v>
      </c>
      <c r="D452" s="4"/>
      <c r="E452" s="4">
        <v>652824.51</v>
      </c>
      <c r="F452" s="4"/>
      <c r="G452" s="4"/>
      <c r="H452" s="4"/>
      <c r="I452" s="4"/>
      <c r="J452" s="4"/>
      <c r="K452" s="4"/>
      <c r="L452" s="1"/>
      <c r="M452" s="4"/>
      <c r="N452" s="5"/>
      <c r="O452" s="4"/>
      <c r="P452" s="4"/>
      <c r="Q452" s="4"/>
      <c r="R452" s="4"/>
      <c r="S452" s="4"/>
    </row>
    <row r="453" spans="1:19" hidden="1" x14ac:dyDescent="0.25">
      <c r="A453" s="37" t="s">
        <v>783</v>
      </c>
      <c r="B453" s="6" t="s">
        <v>791</v>
      </c>
      <c r="C453" s="4">
        <f t="shared" si="57"/>
        <v>621720.21</v>
      </c>
      <c r="D453" s="4"/>
      <c r="E453" s="4">
        <v>621720.21</v>
      </c>
      <c r="F453" s="4"/>
      <c r="G453" s="4"/>
      <c r="H453" s="4"/>
      <c r="I453" s="4"/>
      <c r="J453" s="4"/>
      <c r="K453" s="4"/>
      <c r="L453" s="1"/>
      <c r="M453" s="4"/>
      <c r="N453" s="5"/>
      <c r="O453" s="4"/>
      <c r="P453" s="4"/>
      <c r="Q453" s="4"/>
      <c r="R453" s="4"/>
      <c r="S453" s="4"/>
    </row>
    <row r="454" spans="1:19" hidden="1" x14ac:dyDescent="0.25">
      <c r="A454" s="37" t="s">
        <v>784</v>
      </c>
      <c r="B454" s="6" t="s">
        <v>793</v>
      </c>
      <c r="C454" s="4">
        <f t="shared" si="57"/>
        <v>604890.44999999995</v>
      </c>
      <c r="D454" s="4"/>
      <c r="E454" s="4">
        <v>604890.44999999995</v>
      </c>
      <c r="F454" s="4"/>
      <c r="G454" s="4"/>
      <c r="H454" s="4"/>
      <c r="I454" s="4"/>
      <c r="J454" s="4"/>
      <c r="K454" s="4"/>
      <c r="L454" s="1"/>
      <c r="M454" s="4"/>
      <c r="N454" s="5"/>
      <c r="O454" s="4"/>
      <c r="P454" s="4"/>
      <c r="Q454" s="4"/>
      <c r="R454" s="4"/>
      <c r="S454" s="4"/>
    </row>
    <row r="455" spans="1:19" hidden="1" x14ac:dyDescent="0.25">
      <c r="A455" s="37" t="s">
        <v>785</v>
      </c>
      <c r="B455" s="6" t="s">
        <v>788</v>
      </c>
      <c r="C455" s="4">
        <f t="shared" si="57"/>
        <v>123888.59</v>
      </c>
      <c r="D455" s="4"/>
      <c r="E455" s="4">
        <v>123888.59</v>
      </c>
      <c r="F455" s="4"/>
      <c r="G455" s="4"/>
      <c r="H455" s="4"/>
      <c r="I455" s="4"/>
      <c r="J455" s="4"/>
      <c r="K455" s="4"/>
      <c r="L455" s="1"/>
      <c r="M455" s="4"/>
      <c r="N455" s="5"/>
      <c r="O455" s="4"/>
      <c r="P455" s="4"/>
      <c r="Q455" s="4"/>
      <c r="R455" s="4"/>
      <c r="S455" s="4"/>
    </row>
    <row r="456" spans="1:19" hidden="1" x14ac:dyDescent="0.25">
      <c r="A456" s="37" t="s">
        <v>787</v>
      </c>
      <c r="B456" s="6" t="s">
        <v>796</v>
      </c>
      <c r="C456" s="4">
        <f t="shared" si="57"/>
        <v>106808.26</v>
      </c>
      <c r="D456" s="4"/>
      <c r="E456" s="4">
        <v>106808.26</v>
      </c>
      <c r="F456" s="4"/>
      <c r="G456" s="4"/>
      <c r="H456" s="4"/>
      <c r="I456" s="4"/>
      <c r="J456" s="4"/>
      <c r="K456" s="4"/>
      <c r="L456" s="1"/>
      <c r="M456" s="4"/>
      <c r="N456" s="5"/>
      <c r="O456" s="4"/>
      <c r="P456" s="4"/>
      <c r="Q456" s="4"/>
      <c r="R456" s="4"/>
      <c r="S456" s="4"/>
    </row>
    <row r="457" spans="1:19" hidden="1" x14ac:dyDescent="0.25">
      <c r="A457" s="37" t="s">
        <v>789</v>
      </c>
      <c r="B457" s="6" t="s">
        <v>798</v>
      </c>
      <c r="C457" s="4">
        <f t="shared" si="57"/>
        <v>109572.86</v>
      </c>
      <c r="D457" s="4"/>
      <c r="E457" s="4">
        <v>109572.86</v>
      </c>
      <c r="F457" s="4"/>
      <c r="G457" s="4"/>
      <c r="H457" s="4"/>
      <c r="I457" s="4"/>
      <c r="J457" s="4"/>
      <c r="K457" s="4"/>
      <c r="L457" s="1"/>
      <c r="M457" s="4"/>
      <c r="N457" s="5"/>
      <c r="O457" s="4"/>
      <c r="P457" s="4"/>
      <c r="Q457" s="4"/>
      <c r="R457" s="4"/>
      <c r="S457" s="4"/>
    </row>
    <row r="458" spans="1:19" hidden="1" x14ac:dyDescent="0.25">
      <c r="A458" s="37" t="s">
        <v>790</v>
      </c>
      <c r="B458" s="6" t="s">
        <v>801</v>
      </c>
      <c r="C458" s="4">
        <f t="shared" si="57"/>
        <v>92237.97</v>
      </c>
      <c r="D458" s="4"/>
      <c r="E458" s="4">
        <v>92237.97</v>
      </c>
      <c r="F458" s="4"/>
      <c r="G458" s="4"/>
      <c r="H458" s="4"/>
      <c r="I458" s="4"/>
      <c r="J458" s="4"/>
      <c r="K458" s="4"/>
      <c r="L458" s="1"/>
      <c r="M458" s="4"/>
      <c r="N458" s="5"/>
      <c r="O458" s="4"/>
      <c r="P458" s="4"/>
      <c r="Q458" s="4"/>
      <c r="R458" s="4"/>
      <c r="S458" s="4"/>
    </row>
    <row r="459" spans="1:19" hidden="1" x14ac:dyDescent="0.25">
      <c r="A459" s="37" t="s">
        <v>792</v>
      </c>
      <c r="B459" s="6" t="s">
        <v>806</v>
      </c>
      <c r="C459" s="4">
        <f t="shared" si="57"/>
        <v>108916.21</v>
      </c>
      <c r="D459" s="4"/>
      <c r="E459" s="4">
        <v>108916.21</v>
      </c>
      <c r="F459" s="4"/>
      <c r="G459" s="4"/>
      <c r="H459" s="4"/>
      <c r="I459" s="4"/>
      <c r="J459" s="4"/>
      <c r="K459" s="4"/>
      <c r="L459" s="1"/>
      <c r="M459" s="4"/>
      <c r="N459" s="5"/>
      <c r="O459" s="4"/>
      <c r="P459" s="4"/>
      <c r="Q459" s="4"/>
      <c r="R459" s="4"/>
      <c r="S459" s="4"/>
    </row>
    <row r="460" spans="1:19" hidden="1" x14ac:dyDescent="0.25">
      <c r="A460" s="37" t="s">
        <v>794</v>
      </c>
      <c r="B460" s="6" t="s">
        <v>804</v>
      </c>
      <c r="C460" s="4">
        <f t="shared" si="57"/>
        <v>182650.37</v>
      </c>
      <c r="D460" s="4"/>
      <c r="E460" s="4">
        <v>182650.37</v>
      </c>
      <c r="F460" s="4"/>
      <c r="G460" s="4"/>
      <c r="H460" s="4"/>
      <c r="I460" s="4"/>
      <c r="J460" s="4"/>
      <c r="K460" s="4"/>
      <c r="L460" s="1"/>
      <c r="M460" s="4"/>
      <c r="N460" s="5"/>
      <c r="O460" s="4"/>
      <c r="P460" s="4"/>
      <c r="Q460" s="4"/>
      <c r="R460" s="4"/>
      <c r="S460" s="4"/>
    </row>
    <row r="461" spans="1:19" ht="18.75" hidden="1" customHeight="1" x14ac:dyDescent="0.25">
      <c r="A461" s="37" t="s">
        <v>795</v>
      </c>
      <c r="B461" s="6" t="s">
        <v>809</v>
      </c>
      <c r="C461" s="4">
        <f t="shared" si="57"/>
        <v>316316.75</v>
      </c>
      <c r="D461" s="4"/>
      <c r="E461" s="4">
        <v>316316.75</v>
      </c>
      <c r="F461" s="4"/>
      <c r="G461" s="4"/>
      <c r="H461" s="4"/>
      <c r="I461" s="4"/>
      <c r="J461" s="4"/>
      <c r="K461" s="4"/>
      <c r="L461" s="1"/>
      <c r="M461" s="4"/>
      <c r="N461" s="5"/>
      <c r="O461" s="4"/>
      <c r="P461" s="4"/>
      <c r="Q461" s="4"/>
      <c r="R461" s="4"/>
      <c r="S461" s="4"/>
    </row>
    <row r="462" spans="1:19" hidden="1" x14ac:dyDescent="0.25">
      <c r="A462" s="37" t="s">
        <v>797</v>
      </c>
      <c r="B462" s="6" t="s">
        <v>811</v>
      </c>
      <c r="C462" s="4">
        <f t="shared" si="57"/>
        <v>264169.09000000003</v>
      </c>
      <c r="D462" s="4"/>
      <c r="E462" s="4">
        <v>264169.09000000003</v>
      </c>
      <c r="F462" s="4"/>
      <c r="G462" s="4"/>
      <c r="H462" s="4"/>
      <c r="I462" s="4"/>
      <c r="J462" s="4"/>
      <c r="K462" s="4"/>
      <c r="L462" s="1"/>
      <c r="M462" s="4"/>
      <c r="N462" s="5"/>
      <c r="O462" s="4"/>
      <c r="P462" s="4"/>
      <c r="Q462" s="4"/>
      <c r="R462" s="4"/>
      <c r="S462" s="4"/>
    </row>
    <row r="463" spans="1:19" hidden="1" x14ac:dyDescent="0.25">
      <c r="A463" s="37" t="s">
        <v>799</v>
      </c>
      <c r="B463" s="6" t="s">
        <v>817</v>
      </c>
      <c r="C463" s="4">
        <f t="shared" si="57"/>
        <v>436701.62</v>
      </c>
      <c r="D463" s="4"/>
      <c r="E463" s="4">
        <v>436701.6164098935</v>
      </c>
      <c r="F463" s="4"/>
      <c r="G463" s="4"/>
      <c r="H463" s="4"/>
      <c r="I463" s="4"/>
      <c r="J463" s="4"/>
      <c r="K463" s="4"/>
      <c r="L463" s="1"/>
      <c r="M463" s="4"/>
      <c r="N463" s="5"/>
      <c r="O463" s="4"/>
      <c r="P463" s="4"/>
      <c r="Q463" s="4"/>
      <c r="R463" s="4"/>
      <c r="S463" s="4"/>
    </row>
    <row r="464" spans="1:19" hidden="1" x14ac:dyDescent="0.25">
      <c r="A464" s="37" t="s">
        <v>800</v>
      </c>
      <c r="B464" s="6" t="s">
        <v>819</v>
      </c>
      <c r="C464" s="4">
        <f t="shared" si="57"/>
        <v>267687.09000000003</v>
      </c>
      <c r="D464" s="4"/>
      <c r="E464" s="4">
        <v>267687.09000000003</v>
      </c>
      <c r="F464" s="4"/>
      <c r="G464" s="4"/>
      <c r="H464" s="4"/>
      <c r="I464" s="4"/>
      <c r="J464" s="4"/>
      <c r="K464" s="4"/>
      <c r="L464" s="1"/>
      <c r="M464" s="4"/>
      <c r="N464" s="5"/>
      <c r="O464" s="4"/>
      <c r="P464" s="4"/>
      <c r="Q464" s="4"/>
      <c r="R464" s="4"/>
      <c r="S464" s="4"/>
    </row>
    <row r="465" spans="1:19" hidden="1" x14ac:dyDescent="0.25">
      <c r="A465" s="37" t="s">
        <v>802</v>
      </c>
      <c r="B465" s="6" t="s">
        <v>821</v>
      </c>
      <c r="C465" s="4">
        <f t="shared" si="57"/>
        <v>452013.99</v>
      </c>
      <c r="D465" s="4"/>
      <c r="E465" s="4">
        <v>452013.99</v>
      </c>
      <c r="F465" s="4"/>
      <c r="G465" s="4"/>
      <c r="H465" s="4"/>
      <c r="I465" s="4"/>
      <c r="J465" s="4"/>
      <c r="K465" s="4"/>
      <c r="L465" s="1"/>
      <c r="M465" s="4"/>
      <c r="N465" s="5"/>
      <c r="O465" s="4"/>
      <c r="P465" s="4"/>
      <c r="Q465" s="4"/>
      <c r="R465" s="4"/>
      <c r="S465" s="4"/>
    </row>
    <row r="466" spans="1:19" hidden="1" x14ac:dyDescent="0.25">
      <c r="A466" s="37" t="s">
        <v>803</v>
      </c>
      <c r="B466" s="6" t="s">
        <v>824</v>
      </c>
      <c r="C466" s="4">
        <f t="shared" si="57"/>
        <v>570051.07999999996</v>
      </c>
      <c r="D466" s="4"/>
      <c r="E466" s="4">
        <v>570051.07999999996</v>
      </c>
      <c r="F466" s="4"/>
      <c r="G466" s="4"/>
      <c r="H466" s="4"/>
      <c r="I466" s="4"/>
      <c r="J466" s="4"/>
      <c r="K466" s="4"/>
      <c r="L466" s="1"/>
      <c r="M466" s="4"/>
      <c r="N466" s="5"/>
      <c r="O466" s="4"/>
      <c r="P466" s="4"/>
      <c r="Q466" s="4"/>
      <c r="R466" s="4"/>
      <c r="S466" s="4"/>
    </row>
    <row r="467" spans="1:19" hidden="1" x14ac:dyDescent="0.25">
      <c r="A467" s="37" t="s">
        <v>805</v>
      </c>
      <c r="B467" s="6" t="s">
        <v>827</v>
      </c>
      <c r="C467" s="4">
        <f t="shared" si="57"/>
        <v>94555.85</v>
      </c>
      <c r="D467" s="4"/>
      <c r="E467" s="4">
        <v>94555.85</v>
      </c>
      <c r="F467" s="4"/>
      <c r="G467" s="4"/>
      <c r="H467" s="4"/>
      <c r="I467" s="4"/>
      <c r="J467" s="4"/>
      <c r="K467" s="4"/>
      <c r="L467" s="1"/>
      <c r="M467" s="4"/>
      <c r="N467" s="5"/>
      <c r="O467" s="4"/>
      <c r="P467" s="4"/>
      <c r="Q467" s="4"/>
      <c r="R467" s="4"/>
      <c r="S467" s="4"/>
    </row>
    <row r="468" spans="1:19" hidden="1" x14ac:dyDescent="0.25">
      <c r="A468" s="37" t="s">
        <v>807</v>
      </c>
      <c r="B468" s="6" t="s">
        <v>831</v>
      </c>
      <c r="C468" s="4">
        <f t="shared" si="57"/>
        <v>562645.84</v>
      </c>
      <c r="D468" s="4"/>
      <c r="E468" s="4">
        <v>562645.84</v>
      </c>
      <c r="F468" s="4"/>
      <c r="G468" s="4"/>
      <c r="H468" s="4"/>
      <c r="I468" s="4"/>
      <c r="J468" s="4"/>
      <c r="K468" s="4"/>
      <c r="L468" s="1"/>
      <c r="M468" s="4"/>
      <c r="N468" s="5"/>
      <c r="O468" s="4"/>
      <c r="P468" s="4"/>
      <c r="Q468" s="4"/>
      <c r="R468" s="4"/>
      <c r="S468" s="4"/>
    </row>
    <row r="469" spans="1:19" hidden="1" x14ac:dyDescent="0.25">
      <c r="A469" s="37" t="s">
        <v>808</v>
      </c>
      <c r="B469" s="6" t="s">
        <v>833</v>
      </c>
      <c r="C469" s="4">
        <f t="shared" si="57"/>
        <v>451345.57</v>
      </c>
      <c r="D469" s="4"/>
      <c r="E469" s="4">
        <v>451345.57</v>
      </c>
      <c r="F469" s="4"/>
      <c r="G469" s="4"/>
      <c r="H469" s="4"/>
      <c r="I469" s="4"/>
      <c r="J469" s="4"/>
      <c r="K469" s="4"/>
      <c r="L469" s="1"/>
      <c r="M469" s="4"/>
      <c r="N469" s="5"/>
      <c r="O469" s="4"/>
      <c r="P469" s="4"/>
      <c r="Q469" s="4"/>
      <c r="R469" s="4"/>
      <c r="S469" s="4"/>
    </row>
    <row r="470" spans="1:19" hidden="1" x14ac:dyDescent="0.25">
      <c r="A470" s="37" t="s">
        <v>810</v>
      </c>
      <c r="B470" s="6" t="s">
        <v>836</v>
      </c>
      <c r="C470" s="4">
        <f t="shared" si="57"/>
        <v>449056.68</v>
      </c>
      <c r="D470" s="4"/>
      <c r="E470" s="4">
        <v>449056.68</v>
      </c>
      <c r="F470" s="4"/>
      <c r="G470" s="4"/>
      <c r="H470" s="4"/>
      <c r="I470" s="4"/>
      <c r="J470" s="4"/>
      <c r="K470" s="4"/>
      <c r="L470" s="1"/>
      <c r="M470" s="4"/>
      <c r="N470" s="5"/>
      <c r="O470" s="4"/>
      <c r="P470" s="4"/>
      <c r="Q470" s="4"/>
      <c r="R470" s="4"/>
      <c r="S470" s="4"/>
    </row>
    <row r="471" spans="1:19" hidden="1" x14ac:dyDescent="0.25">
      <c r="A471" s="37" t="s">
        <v>812</v>
      </c>
      <c r="B471" s="6" t="s">
        <v>840</v>
      </c>
      <c r="C471" s="4">
        <f t="shared" si="57"/>
        <v>55993.4</v>
      </c>
      <c r="D471" s="4"/>
      <c r="E471" s="4">
        <v>55993.4</v>
      </c>
      <c r="F471" s="4"/>
      <c r="G471" s="4"/>
      <c r="H471" s="4"/>
      <c r="I471" s="4"/>
      <c r="J471" s="4"/>
      <c r="K471" s="4"/>
      <c r="L471" s="1"/>
      <c r="M471" s="4"/>
      <c r="N471" s="5"/>
      <c r="O471" s="4"/>
      <c r="P471" s="4"/>
      <c r="Q471" s="4"/>
      <c r="R471" s="4"/>
      <c r="S471" s="4"/>
    </row>
    <row r="472" spans="1:19" hidden="1" x14ac:dyDescent="0.25">
      <c r="A472" s="37" t="s">
        <v>813</v>
      </c>
      <c r="B472" s="6" t="s">
        <v>842</v>
      </c>
      <c r="C472" s="4">
        <f t="shared" si="57"/>
        <v>31070.67</v>
      </c>
      <c r="D472" s="4"/>
      <c r="E472" s="4">
        <v>31070.67</v>
      </c>
      <c r="F472" s="4"/>
      <c r="G472" s="4"/>
      <c r="H472" s="4"/>
      <c r="I472" s="4"/>
      <c r="J472" s="4"/>
      <c r="K472" s="4"/>
      <c r="L472" s="1"/>
      <c r="M472" s="4"/>
      <c r="N472" s="5"/>
      <c r="O472" s="4"/>
      <c r="P472" s="4"/>
      <c r="Q472" s="4"/>
      <c r="R472" s="4"/>
      <c r="S472" s="4"/>
    </row>
    <row r="473" spans="1:19" ht="15" hidden="1" customHeight="1" x14ac:dyDescent="0.25">
      <c r="A473" s="93" t="s">
        <v>1884</v>
      </c>
      <c r="B473" s="94"/>
      <c r="C473" s="2">
        <f t="shared" ref="C473:M473" si="58">SUM(C427:C472)</f>
        <v>24416483.020000003</v>
      </c>
      <c r="D473" s="2">
        <f t="shared" si="58"/>
        <v>109156.11</v>
      </c>
      <c r="E473" s="2">
        <f t="shared" si="58"/>
        <v>19206574.786409896</v>
      </c>
      <c r="F473" s="2">
        <f t="shared" si="58"/>
        <v>5100752.1199999992</v>
      </c>
      <c r="G473" s="2">
        <f t="shared" si="58"/>
        <v>0</v>
      </c>
      <c r="H473" s="2">
        <f t="shared" si="58"/>
        <v>0</v>
      </c>
      <c r="I473" s="2">
        <f t="shared" si="58"/>
        <v>0</v>
      </c>
      <c r="J473" s="2">
        <f t="shared" si="58"/>
        <v>0</v>
      </c>
      <c r="K473" s="2">
        <f t="shared" si="58"/>
        <v>0</v>
      </c>
      <c r="L473" s="15">
        <f t="shared" si="58"/>
        <v>0</v>
      </c>
      <c r="M473" s="2">
        <f t="shared" si="58"/>
        <v>0</v>
      </c>
      <c r="N473" s="2" t="s">
        <v>1675</v>
      </c>
      <c r="O473" s="2">
        <f>SUM(O427:O472)</f>
        <v>0</v>
      </c>
      <c r="P473" s="2">
        <f>SUM(P427:P472)</f>
        <v>0</v>
      </c>
      <c r="Q473" s="2">
        <f>SUM(Q427:Q472)</f>
        <v>0</v>
      </c>
      <c r="R473" s="2">
        <f>SUM(R427:R472)</f>
        <v>0</v>
      </c>
      <c r="S473" s="2">
        <f>SUM(S427:S472)</f>
        <v>0</v>
      </c>
    </row>
    <row r="474" spans="1:19" ht="15" hidden="1" customHeight="1" x14ac:dyDescent="0.25">
      <c r="A474" s="95" t="s">
        <v>1741</v>
      </c>
      <c r="B474" s="96"/>
      <c r="C474" s="97"/>
      <c r="D474" s="2"/>
      <c r="E474" s="2"/>
      <c r="F474" s="2"/>
      <c r="G474" s="2"/>
      <c r="H474" s="2"/>
      <c r="I474" s="2"/>
      <c r="J474" s="2"/>
      <c r="K474" s="2"/>
      <c r="L474" s="15"/>
      <c r="M474" s="2"/>
      <c r="N474" s="3"/>
      <c r="O474" s="2"/>
      <c r="P474" s="2"/>
      <c r="Q474" s="2"/>
      <c r="R474" s="2"/>
      <c r="S474" s="2"/>
    </row>
    <row r="475" spans="1:19" hidden="1" x14ac:dyDescent="0.25">
      <c r="A475" s="37" t="s">
        <v>814</v>
      </c>
      <c r="B475" s="6" t="s">
        <v>844</v>
      </c>
      <c r="C475" s="4">
        <f t="shared" ref="C475:C486" si="59">ROUNDUP(SUM(D475+E475+F475+G475+H475+I475+J475+K475+M475+O475+P475+Q475+R475+S475),2)</f>
        <v>134547.25</v>
      </c>
      <c r="D475" s="4"/>
      <c r="E475" s="4">
        <v>134547.25</v>
      </c>
      <c r="F475" s="4"/>
      <c r="G475" s="4"/>
      <c r="H475" s="4"/>
      <c r="I475" s="4"/>
      <c r="J475" s="4"/>
      <c r="K475" s="4"/>
      <c r="L475" s="1"/>
      <c r="M475" s="4"/>
      <c r="N475" s="5"/>
      <c r="O475" s="4"/>
      <c r="P475" s="4"/>
      <c r="Q475" s="4"/>
      <c r="R475" s="4"/>
      <c r="S475" s="4"/>
    </row>
    <row r="476" spans="1:19" hidden="1" x14ac:dyDescent="0.25">
      <c r="A476" s="37" t="s">
        <v>815</v>
      </c>
      <c r="B476" s="6" t="s">
        <v>846</v>
      </c>
      <c r="C476" s="4">
        <f t="shared" si="59"/>
        <v>625569.27</v>
      </c>
      <c r="D476" s="4"/>
      <c r="E476" s="4">
        <v>625569.27</v>
      </c>
      <c r="F476" s="4"/>
      <c r="G476" s="4"/>
      <c r="H476" s="4"/>
      <c r="I476" s="4"/>
      <c r="J476" s="4"/>
      <c r="K476" s="4"/>
      <c r="L476" s="1"/>
      <c r="M476" s="4"/>
      <c r="N476" s="5"/>
      <c r="O476" s="4"/>
      <c r="P476" s="4"/>
      <c r="Q476" s="4"/>
      <c r="R476" s="4"/>
      <c r="S476" s="4"/>
    </row>
    <row r="477" spans="1:19" hidden="1" x14ac:dyDescent="0.25">
      <c r="A477" s="37" t="s">
        <v>816</v>
      </c>
      <c r="B477" s="6" t="s">
        <v>848</v>
      </c>
      <c r="C477" s="4">
        <f t="shared" si="59"/>
        <v>141701.9</v>
      </c>
      <c r="D477" s="4"/>
      <c r="E477" s="4">
        <v>141701.9</v>
      </c>
      <c r="F477" s="4"/>
      <c r="G477" s="4"/>
      <c r="H477" s="4"/>
      <c r="I477" s="4"/>
      <c r="J477" s="4"/>
      <c r="K477" s="4"/>
      <c r="L477" s="1"/>
      <c r="M477" s="4"/>
      <c r="N477" s="5"/>
      <c r="O477" s="4"/>
      <c r="P477" s="4"/>
      <c r="Q477" s="4"/>
      <c r="R477" s="4"/>
      <c r="S477" s="4"/>
    </row>
    <row r="478" spans="1:19" hidden="1" x14ac:dyDescent="0.25">
      <c r="A478" s="37" t="s">
        <v>818</v>
      </c>
      <c r="B478" s="6" t="s">
        <v>2141</v>
      </c>
      <c r="C478" s="4">
        <f>ROUND(SUM(D478+E478+F478+G478+H478+I478+J478+K478+M478+O478+P478+Q478+R478+S478),2)</f>
        <v>23038079.079999998</v>
      </c>
      <c r="D478" s="4">
        <f>ROUND((F478+G478+H478+I478+J478+K478+M478+O478+P478+Q478+R478+S478)*0.0214,2)</f>
        <v>482685.42</v>
      </c>
      <c r="E478" s="4"/>
      <c r="F478" s="4"/>
      <c r="G478" s="4"/>
      <c r="H478" s="4"/>
      <c r="I478" s="4"/>
      <c r="J478" s="4"/>
      <c r="K478" s="4"/>
      <c r="L478" s="1"/>
      <c r="M478" s="4"/>
      <c r="N478" s="5"/>
      <c r="O478" s="4"/>
      <c r="P478" s="4"/>
      <c r="Q478" s="4"/>
      <c r="R478" s="4">
        <v>22555393.66</v>
      </c>
      <c r="S478" s="4"/>
    </row>
    <row r="479" spans="1:19" hidden="1" x14ac:dyDescent="0.25">
      <c r="A479" s="37" t="s">
        <v>820</v>
      </c>
      <c r="B479" s="6" t="s">
        <v>2112</v>
      </c>
      <c r="C479" s="4">
        <f>ROUND(SUM(D479+E479+F479+G479+H479+I479+J479+K479+M479+O479+P479+Q479+R479+S479),2)</f>
        <v>196482.03</v>
      </c>
      <c r="D479" s="4"/>
      <c r="E479" s="4">
        <v>196482.03</v>
      </c>
      <c r="F479" s="4"/>
      <c r="G479" s="4"/>
      <c r="H479" s="4"/>
      <c r="I479" s="4"/>
      <c r="J479" s="4"/>
      <c r="K479" s="4"/>
      <c r="L479" s="1"/>
      <c r="M479" s="4"/>
      <c r="N479" s="5"/>
      <c r="O479" s="4"/>
      <c r="P479" s="4"/>
      <c r="Q479" s="4"/>
      <c r="R479" s="4"/>
      <c r="S479" s="4"/>
    </row>
    <row r="480" spans="1:19" hidden="1" x14ac:dyDescent="0.25">
      <c r="A480" s="37" t="s">
        <v>822</v>
      </c>
      <c r="B480" s="6" t="s">
        <v>850</v>
      </c>
      <c r="C480" s="4">
        <f t="shared" si="59"/>
        <v>401628.11</v>
      </c>
      <c r="D480" s="4"/>
      <c r="E480" s="4">
        <v>401628.11</v>
      </c>
      <c r="F480" s="4"/>
      <c r="G480" s="4"/>
      <c r="H480" s="4"/>
      <c r="I480" s="4"/>
      <c r="J480" s="4"/>
      <c r="K480" s="4"/>
      <c r="L480" s="1"/>
      <c r="M480" s="4"/>
      <c r="N480" s="5"/>
      <c r="O480" s="4"/>
      <c r="P480" s="4"/>
      <c r="Q480" s="4"/>
      <c r="R480" s="4"/>
      <c r="S480" s="4"/>
    </row>
    <row r="481" spans="1:19" hidden="1" x14ac:dyDescent="0.25">
      <c r="A481" s="37" t="s">
        <v>823</v>
      </c>
      <c r="B481" s="6" t="s">
        <v>852</v>
      </c>
      <c r="C481" s="4">
        <f t="shared" si="59"/>
        <v>692992.67</v>
      </c>
      <c r="D481" s="4"/>
      <c r="E481" s="4">
        <v>692992.67</v>
      </c>
      <c r="F481" s="4"/>
      <c r="G481" s="4"/>
      <c r="H481" s="4"/>
      <c r="I481" s="4"/>
      <c r="J481" s="4"/>
      <c r="K481" s="4"/>
      <c r="L481" s="1"/>
      <c r="M481" s="4"/>
      <c r="N481" s="5"/>
      <c r="O481" s="4"/>
      <c r="P481" s="4"/>
      <c r="Q481" s="4"/>
      <c r="R481" s="4"/>
      <c r="S481" s="4"/>
    </row>
    <row r="482" spans="1:19" hidden="1" x14ac:dyDescent="0.25">
      <c r="A482" s="37" t="s">
        <v>825</v>
      </c>
      <c r="B482" s="6" t="s">
        <v>854</v>
      </c>
      <c r="C482" s="4">
        <f t="shared" si="59"/>
        <v>430079.49</v>
      </c>
      <c r="D482" s="4"/>
      <c r="E482" s="4">
        <v>430079.49</v>
      </c>
      <c r="F482" s="4"/>
      <c r="G482" s="4"/>
      <c r="H482" s="4"/>
      <c r="I482" s="4"/>
      <c r="J482" s="4"/>
      <c r="K482" s="4"/>
      <c r="L482" s="1"/>
      <c r="M482" s="4"/>
      <c r="N482" s="5"/>
      <c r="O482" s="4"/>
      <c r="P482" s="4"/>
      <c r="Q482" s="4"/>
      <c r="R482" s="4"/>
      <c r="S482" s="4"/>
    </row>
    <row r="483" spans="1:19" hidden="1" x14ac:dyDescent="0.25">
      <c r="A483" s="37" t="s">
        <v>826</v>
      </c>
      <c r="B483" s="6" t="s">
        <v>856</v>
      </c>
      <c r="C483" s="4">
        <f t="shared" si="59"/>
        <v>583119.9</v>
      </c>
      <c r="D483" s="4"/>
      <c r="E483" s="4">
        <v>583119.9</v>
      </c>
      <c r="F483" s="4"/>
      <c r="G483" s="4"/>
      <c r="H483" s="4"/>
      <c r="I483" s="4"/>
      <c r="J483" s="4"/>
      <c r="K483" s="4"/>
      <c r="L483" s="1"/>
      <c r="M483" s="4"/>
      <c r="N483" s="5"/>
      <c r="O483" s="4"/>
      <c r="P483" s="4"/>
      <c r="Q483" s="4"/>
      <c r="R483" s="4"/>
      <c r="S483" s="4"/>
    </row>
    <row r="484" spans="1:19" hidden="1" x14ac:dyDescent="0.25">
      <c r="A484" s="37" t="s">
        <v>828</v>
      </c>
      <c r="B484" s="6" t="s">
        <v>858</v>
      </c>
      <c r="C484" s="4">
        <f t="shared" si="59"/>
        <v>736554.89</v>
      </c>
      <c r="D484" s="4"/>
      <c r="E484" s="4">
        <v>736554.89</v>
      </c>
      <c r="F484" s="4"/>
      <c r="G484" s="4"/>
      <c r="H484" s="4"/>
      <c r="I484" s="4"/>
      <c r="J484" s="4"/>
      <c r="K484" s="4"/>
      <c r="L484" s="1"/>
      <c r="M484" s="4"/>
      <c r="N484" s="5"/>
      <c r="O484" s="4"/>
      <c r="P484" s="4"/>
      <c r="Q484" s="4"/>
      <c r="R484" s="4"/>
      <c r="S484" s="4"/>
    </row>
    <row r="485" spans="1:19" hidden="1" x14ac:dyDescent="0.25">
      <c r="A485" s="37" t="s">
        <v>829</v>
      </c>
      <c r="B485" s="6" t="s">
        <v>860</v>
      </c>
      <c r="C485" s="4">
        <f t="shared" si="59"/>
        <v>829665.02</v>
      </c>
      <c r="D485" s="4"/>
      <c r="E485" s="4">
        <v>829665.02</v>
      </c>
      <c r="F485" s="4"/>
      <c r="G485" s="4"/>
      <c r="H485" s="4"/>
      <c r="I485" s="4"/>
      <c r="J485" s="4"/>
      <c r="K485" s="4"/>
      <c r="L485" s="1"/>
      <c r="M485" s="4"/>
      <c r="N485" s="5"/>
      <c r="O485" s="4"/>
      <c r="P485" s="4"/>
      <c r="Q485" s="4"/>
      <c r="R485" s="4"/>
      <c r="S485" s="4"/>
    </row>
    <row r="486" spans="1:19" hidden="1" x14ac:dyDescent="0.25">
      <c r="A486" s="37" t="s">
        <v>830</v>
      </c>
      <c r="B486" s="6" t="s">
        <v>862</v>
      </c>
      <c r="C486" s="4">
        <f t="shared" si="59"/>
        <v>583900.38</v>
      </c>
      <c r="D486" s="4"/>
      <c r="E486" s="4">
        <v>583900.38</v>
      </c>
      <c r="F486" s="4"/>
      <c r="G486" s="4"/>
      <c r="H486" s="4"/>
      <c r="I486" s="4"/>
      <c r="J486" s="4"/>
      <c r="K486" s="4"/>
      <c r="L486" s="1"/>
      <c r="M486" s="4"/>
      <c r="N486" s="5"/>
      <c r="O486" s="4"/>
      <c r="P486" s="4"/>
      <c r="Q486" s="4"/>
      <c r="R486" s="4"/>
      <c r="S486" s="4"/>
    </row>
    <row r="487" spans="1:19" ht="29.25" hidden="1" customHeight="1" x14ac:dyDescent="0.25">
      <c r="A487" s="93" t="s">
        <v>1879</v>
      </c>
      <c r="B487" s="94"/>
      <c r="C487" s="2">
        <f t="shared" ref="C487:M487" si="60">SUM(C475:C486)</f>
        <v>28394319.989999998</v>
      </c>
      <c r="D487" s="2">
        <f t="shared" si="60"/>
        <v>482685.42</v>
      </c>
      <c r="E487" s="2">
        <f t="shared" si="60"/>
        <v>5356240.9099999992</v>
      </c>
      <c r="F487" s="2">
        <f t="shared" si="60"/>
        <v>0</v>
      </c>
      <c r="G487" s="2">
        <f t="shared" si="60"/>
        <v>0</v>
      </c>
      <c r="H487" s="2">
        <f t="shared" si="60"/>
        <v>0</v>
      </c>
      <c r="I487" s="2">
        <f t="shared" si="60"/>
        <v>0</v>
      </c>
      <c r="J487" s="2">
        <f t="shared" si="60"/>
        <v>0</v>
      </c>
      <c r="K487" s="2">
        <f t="shared" si="60"/>
        <v>0</v>
      </c>
      <c r="L487" s="15">
        <f t="shared" si="60"/>
        <v>0</v>
      </c>
      <c r="M487" s="2">
        <f t="shared" si="60"/>
        <v>0</v>
      </c>
      <c r="N487" s="2" t="s">
        <v>1675</v>
      </c>
      <c r="O487" s="2">
        <f>SUM(O475:O486)</f>
        <v>0</v>
      </c>
      <c r="P487" s="2">
        <f>SUM(P475:P486)</f>
        <v>0</v>
      </c>
      <c r="Q487" s="2">
        <f>SUM(Q475:Q486)</f>
        <v>0</v>
      </c>
      <c r="R487" s="2">
        <f>SUM(R475:R486)</f>
        <v>22555393.66</v>
      </c>
      <c r="S487" s="2">
        <f>SUM(S475:S486)</f>
        <v>0</v>
      </c>
    </row>
    <row r="488" spans="1:19" ht="15" hidden="1" customHeight="1" x14ac:dyDescent="0.25">
      <c r="A488" s="95" t="s">
        <v>1880</v>
      </c>
      <c r="B488" s="96"/>
      <c r="C488" s="97"/>
      <c r="D488" s="2"/>
      <c r="E488" s="2"/>
      <c r="F488" s="2"/>
      <c r="G488" s="2"/>
      <c r="H488" s="2"/>
      <c r="I488" s="2"/>
      <c r="J488" s="2"/>
      <c r="K488" s="2"/>
      <c r="L488" s="15"/>
      <c r="M488" s="2"/>
      <c r="N488" s="3"/>
      <c r="O488" s="2"/>
      <c r="P488" s="2"/>
      <c r="Q488" s="2"/>
      <c r="R488" s="2"/>
      <c r="S488" s="2"/>
    </row>
    <row r="489" spans="1:19" hidden="1" x14ac:dyDescent="0.25">
      <c r="A489" s="37" t="s">
        <v>832</v>
      </c>
      <c r="B489" s="6" t="s">
        <v>864</v>
      </c>
      <c r="C489" s="4">
        <f t="shared" ref="C489:C509" si="61">ROUNDUP(SUM(D489+E489+F489+G489+H489+I489+J489+K489+M489+O489+P489+Q489+R489+S489),2)</f>
        <v>828428.84</v>
      </c>
      <c r="D489" s="4"/>
      <c r="E489" s="4">
        <v>828428.84</v>
      </c>
      <c r="F489" s="4"/>
      <c r="G489" s="4"/>
      <c r="H489" s="4"/>
      <c r="I489" s="4"/>
      <c r="J489" s="4"/>
      <c r="K489" s="4"/>
      <c r="L489" s="1"/>
      <c r="M489" s="4"/>
      <c r="N489" s="5"/>
      <c r="O489" s="4"/>
      <c r="P489" s="4"/>
      <c r="Q489" s="4"/>
      <c r="R489" s="4"/>
      <c r="S489" s="4"/>
    </row>
    <row r="490" spans="1:19" hidden="1" x14ac:dyDescent="0.25">
      <c r="A490" s="37" t="s">
        <v>834</v>
      </c>
      <c r="B490" s="6" t="s">
        <v>866</v>
      </c>
      <c r="C490" s="4">
        <f t="shared" si="61"/>
        <v>1030812.07</v>
      </c>
      <c r="D490" s="4"/>
      <c r="E490" s="4">
        <v>1030812.0700000001</v>
      </c>
      <c r="F490" s="4"/>
      <c r="G490" s="4"/>
      <c r="H490" s="4"/>
      <c r="I490" s="4"/>
      <c r="J490" s="4"/>
      <c r="K490" s="4"/>
      <c r="L490" s="1"/>
      <c r="M490" s="4"/>
      <c r="N490" s="5"/>
      <c r="O490" s="4"/>
      <c r="P490" s="4"/>
      <c r="Q490" s="4"/>
      <c r="R490" s="4"/>
      <c r="S490" s="4"/>
    </row>
    <row r="491" spans="1:19" hidden="1" x14ac:dyDescent="0.25">
      <c r="A491" s="37" t="s">
        <v>835</v>
      </c>
      <c r="B491" s="6" t="s">
        <v>868</v>
      </c>
      <c r="C491" s="4">
        <f t="shared" si="61"/>
        <v>828428.84</v>
      </c>
      <c r="D491" s="4"/>
      <c r="E491" s="4">
        <v>828428.84</v>
      </c>
      <c r="F491" s="4"/>
      <c r="G491" s="4"/>
      <c r="H491" s="4"/>
      <c r="I491" s="4"/>
      <c r="J491" s="4"/>
      <c r="K491" s="4"/>
      <c r="L491" s="1"/>
      <c r="M491" s="4"/>
      <c r="N491" s="5"/>
      <c r="O491" s="4"/>
      <c r="P491" s="4"/>
      <c r="Q491" s="4"/>
      <c r="R491" s="4"/>
      <c r="S491" s="4"/>
    </row>
    <row r="492" spans="1:19" hidden="1" x14ac:dyDescent="0.25">
      <c r="A492" s="37" t="s">
        <v>837</v>
      </c>
      <c r="B492" s="6" t="s">
        <v>870</v>
      </c>
      <c r="C492" s="4">
        <f t="shared" si="61"/>
        <v>288665.01</v>
      </c>
      <c r="D492" s="4"/>
      <c r="E492" s="4">
        <v>288665.01</v>
      </c>
      <c r="F492" s="4"/>
      <c r="G492" s="4"/>
      <c r="H492" s="4"/>
      <c r="I492" s="4"/>
      <c r="J492" s="4"/>
      <c r="K492" s="4"/>
      <c r="L492" s="1"/>
      <c r="M492" s="4"/>
      <c r="N492" s="5"/>
      <c r="O492" s="4"/>
      <c r="P492" s="4"/>
      <c r="Q492" s="4"/>
      <c r="R492" s="4"/>
      <c r="S492" s="4"/>
    </row>
    <row r="493" spans="1:19" hidden="1" x14ac:dyDescent="0.25">
      <c r="A493" s="37" t="s">
        <v>838</v>
      </c>
      <c r="B493" s="6" t="s">
        <v>872</v>
      </c>
      <c r="C493" s="4">
        <f t="shared" si="61"/>
        <v>438192</v>
      </c>
      <c r="D493" s="4"/>
      <c r="E493" s="4">
        <v>438192</v>
      </c>
      <c r="F493" s="4"/>
      <c r="G493" s="4"/>
      <c r="H493" s="4"/>
      <c r="I493" s="4"/>
      <c r="J493" s="4"/>
      <c r="K493" s="4"/>
      <c r="L493" s="1"/>
      <c r="M493" s="4"/>
      <c r="N493" s="5"/>
      <c r="O493" s="4"/>
      <c r="P493" s="4"/>
      <c r="Q493" s="4"/>
      <c r="R493" s="4"/>
      <c r="S493" s="4"/>
    </row>
    <row r="494" spans="1:19" hidden="1" x14ac:dyDescent="0.25">
      <c r="A494" s="37" t="s">
        <v>839</v>
      </c>
      <c r="B494" s="6" t="s">
        <v>874</v>
      </c>
      <c r="C494" s="4">
        <f t="shared" si="61"/>
        <v>216171.89</v>
      </c>
      <c r="D494" s="4"/>
      <c r="E494" s="4">
        <v>216171.89</v>
      </c>
      <c r="F494" s="4"/>
      <c r="G494" s="4"/>
      <c r="H494" s="4"/>
      <c r="I494" s="4"/>
      <c r="J494" s="4"/>
      <c r="K494" s="4"/>
      <c r="L494" s="1"/>
      <c r="M494" s="4"/>
      <c r="N494" s="5"/>
      <c r="O494" s="4"/>
      <c r="P494" s="4"/>
      <c r="Q494" s="4"/>
      <c r="R494" s="4"/>
      <c r="S494" s="4"/>
    </row>
    <row r="495" spans="1:19" hidden="1" x14ac:dyDescent="0.25">
      <c r="A495" s="37" t="s">
        <v>841</v>
      </c>
      <c r="B495" s="6" t="s">
        <v>876</v>
      </c>
      <c r="C495" s="4">
        <f t="shared" si="61"/>
        <v>144373.73000000001</v>
      </c>
      <c r="D495" s="4"/>
      <c r="E495" s="4">
        <v>144373.73000000001</v>
      </c>
      <c r="F495" s="4"/>
      <c r="G495" s="4"/>
      <c r="H495" s="4"/>
      <c r="I495" s="4"/>
      <c r="J495" s="4"/>
      <c r="K495" s="4"/>
      <c r="L495" s="1"/>
      <c r="M495" s="4"/>
      <c r="N495" s="5"/>
      <c r="O495" s="4"/>
      <c r="P495" s="4"/>
      <c r="Q495" s="4"/>
      <c r="R495" s="4"/>
      <c r="S495" s="4"/>
    </row>
    <row r="496" spans="1:19" hidden="1" x14ac:dyDescent="0.25">
      <c r="A496" s="37" t="s">
        <v>843</v>
      </c>
      <c r="B496" s="6" t="s">
        <v>878</v>
      </c>
      <c r="C496" s="4">
        <f t="shared" si="61"/>
        <v>784654.33</v>
      </c>
      <c r="D496" s="4"/>
      <c r="E496" s="4">
        <v>784654.33000000007</v>
      </c>
      <c r="F496" s="4"/>
      <c r="G496" s="4"/>
      <c r="H496" s="4"/>
      <c r="I496" s="4"/>
      <c r="J496" s="4"/>
      <c r="K496" s="4"/>
      <c r="L496" s="1"/>
      <c r="M496" s="4"/>
      <c r="N496" s="5"/>
      <c r="O496" s="4"/>
      <c r="P496" s="4"/>
      <c r="Q496" s="4"/>
      <c r="R496" s="4"/>
      <c r="S496" s="4"/>
    </row>
    <row r="497" spans="1:19" hidden="1" x14ac:dyDescent="0.25">
      <c r="A497" s="37" t="s">
        <v>845</v>
      </c>
      <c r="B497" s="6" t="s">
        <v>880</v>
      </c>
      <c r="C497" s="4">
        <f t="shared" si="61"/>
        <v>1365336.53</v>
      </c>
      <c r="D497" s="4"/>
      <c r="E497" s="4">
        <v>1365336.53</v>
      </c>
      <c r="F497" s="4"/>
      <c r="G497" s="4"/>
      <c r="H497" s="4"/>
      <c r="I497" s="4"/>
      <c r="J497" s="4"/>
      <c r="K497" s="4"/>
      <c r="L497" s="1"/>
      <c r="M497" s="4"/>
      <c r="N497" s="5"/>
      <c r="O497" s="4"/>
      <c r="P497" s="4"/>
      <c r="Q497" s="4"/>
      <c r="R497" s="4"/>
      <c r="S497" s="4"/>
    </row>
    <row r="498" spans="1:19" hidden="1" x14ac:dyDescent="0.25">
      <c r="A498" s="37" t="s">
        <v>847</v>
      </c>
      <c r="B498" s="6" t="s">
        <v>882</v>
      </c>
      <c r="C498" s="4">
        <f t="shared" si="61"/>
        <v>833696.21</v>
      </c>
      <c r="D498" s="4"/>
      <c r="E498" s="4">
        <v>833696.21</v>
      </c>
      <c r="F498" s="4"/>
      <c r="G498" s="4"/>
      <c r="H498" s="4"/>
      <c r="I498" s="4"/>
      <c r="J498" s="4"/>
      <c r="K498" s="4"/>
      <c r="L498" s="1"/>
      <c r="M498" s="4"/>
      <c r="N498" s="5"/>
      <c r="O498" s="4"/>
      <c r="P498" s="4"/>
      <c r="Q498" s="4"/>
      <c r="R498" s="4"/>
      <c r="S498" s="4"/>
    </row>
    <row r="499" spans="1:19" hidden="1" x14ac:dyDescent="0.25">
      <c r="A499" s="37" t="s">
        <v>1701</v>
      </c>
      <c r="B499" s="6" t="s">
        <v>884</v>
      </c>
      <c r="C499" s="4">
        <f t="shared" si="61"/>
        <v>822062.23</v>
      </c>
      <c r="D499" s="4"/>
      <c r="E499" s="4">
        <v>822062.23</v>
      </c>
      <c r="F499" s="4"/>
      <c r="G499" s="4"/>
      <c r="H499" s="4"/>
      <c r="I499" s="4"/>
      <c r="J499" s="4"/>
      <c r="K499" s="4"/>
      <c r="L499" s="1"/>
      <c r="M499" s="4"/>
      <c r="N499" s="5"/>
      <c r="O499" s="4"/>
      <c r="P499" s="4"/>
      <c r="Q499" s="4"/>
      <c r="R499" s="4"/>
      <c r="S499" s="4"/>
    </row>
    <row r="500" spans="1:19" hidden="1" x14ac:dyDescent="0.25">
      <c r="A500" s="37" t="s">
        <v>1702</v>
      </c>
      <c r="B500" s="6" t="s">
        <v>886</v>
      </c>
      <c r="C500" s="4">
        <f t="shared" si="61"/>
        <v>289954.8</v>
      </c>
      <c r="D500" s="4"/>
      <c r="E500" s="4">
        <v>289954.8</v>
      </c>
      <c r="F500" s="4"/>
      <c r="G500" s="4"/>
      <c r="H500" s="4"/>
      <c r="I500" s="4"/>
      <c r="J500" s="4"/>
      <c r="K500" s="4"/>
      <c r="L500" s="1"/>
      <c r="M500" s="4"/>
      <c r="N500" s="5"/>
      <c r="O500" s="4"/>
      <c r="P500" s="4"/>
      <c r="Q500" s="4"/>
      <c r="R500" s="4"/>
      <c r="S500" s="4"/>
    </row>
    <row r="501" spans="1:19" hidden="1" x14ac:dyDescent="0.25">
      <c r="A501" s="37" t="s">
        <v>1703</v>
      </c>
      <c r="B501" s="6" t="s">
        <v>888</v>
      </c>
      <c r="C501" s="4">
        <f t="shared" si="61"/>
        <v>206936.23</v>
      </c>
      <c r="D501" s="4"/>
      <c r="E501" s="4">
        <v>206936.23</v>
      </c>
      <c r="F501" s="4"/>
      <c r="G501" s="4"/>
      <c r="H501" s="4"/>
      <c r="I501" s="4"/>
      <c r="J501" s="4"/>
      <c r="K501" s="4"/>
      <c r="L501" s="1"/>
      <c r="M501" s="4"/>
      <c r="N501" s="5"/>
      <c r="O501" s="4"/>
      <c r="P501" s="4"/>
      <c r="Q501" s="4"/>
      <c r="R501" s="4"/>
      <c r="S501" s="4"/>
    </row>
    <row r="502" spans="1:19" hidden="1" x14ac:dyDescent="0.25">
      <c r="A502" s="37" t="s">
        <v>1704</v>
      </c>
      <c r="B502" s="6" t="s">
        <v>890</v>
      </c>
      <c r="C502" s="4">
        <f t="shared" si="61"/>
        <v>1111439.8799999999</v>
      </c>
      <c r="D502" s="4"/>
      <c r="E502" s="4">
        <v>1111439.8800000001</v>
      </c>
      <c r="F502" s="4"/>
      <c r="G502" s="4"/>
      <c r="H502" s="4"/>
      <c r="I502" s="4"/>
      <c r="J502" s="4"/>
      <c r="K502" s="4"/>
      <c r="L502" s="1"/>
      <c r="M502" s="4"/>
      <c r="N502" s="5"/>
      <c r="O502" s="4"/>
      <c r="P502" s="4"/>
      <c r="Q502" s="4"/>
      <c r="R502" s="4"/>
      <c r="S502" s="4"/>
    </row>
    <row r="503" spans="1:19" hidden="1" x14ac:dyDescent="0.25">
      <c r="A503" s="37" t="s">
        <v>1705</v>
      </c>
      <c r="B503" s="6" t="s">
        <v>892</v>
      </c>
      <c r="C503" s="4">
        <f t="shared" si="61"/>
        <v>992797.57</v>
      </c>
      <c r="D503" s="4"/>
      <c r="E503" s="4">
        <v>992797.57000000007</v>
      </c>
      <c r="F503" s="4"/>
      <c r="G503" s="4"/>
      <c r="H503" s="4"/>
      <c r="I503" s="4"/>
      <c r="J503" s="4"/>
      <c r="K503" s="4"/>
      <c r="L503" s="1"/>
      <c r="M503" s="4"/>
      <c r="N503" s="5"/>
      <c r="O503" s="4"/>
      <c r="P503" s="4"/>
      <c r="Q503" s="4"/>
      <c r="R503" s="4"/>
      <c r="S503" s="4"/>
    </row>
    <row r="504" spans="1:19" hidden="1" x14ac:dyDescent="0.25">
      <c r="A504" s="37" t="s">
        <v>1706</v>
      </c>
      <c r="B504" s="6" t="s">
        <v>894</v>
      </c>
      <c r="C504" s="4">
        <f t="shared" si="61"/>
        <v>404776.67</v>
      </c>
      <c r="D504" s="4"/>
      <c r="E504" s="4">
        <v>404776.67</v>
      </c>
      <c r="F504" s="4"/>
      <c r="G504" s="4"/>
      <c r="H504" s="4"/>
      <c r="I504" s="4"/>
      <c r="J504" s="4"/>
      <c r="K504" s="4"/>
      <c r="L504" s="1"/>
      <c r="M504" s="4"/>
      <c r="N504" s="5"/>
      <c r="O504" s="4"/>
      <c r="P504" s="4"/>
      <c r="Q504" s="4"/>
      <c r="R504" s="4"/>
      <c r="S504" s="4"/>
    </row>
    <row r="505" spans="1:19" hidden="1" x14ac:dyDescent="0.25">
      <c r="A505" s="37" t="s">
        <v>849</v>
      </c>
      <c r="B505" s="6" t="s">
        <v>896</v>
      </c>
      <c r="C505" s="4">
        <f t="shared" si="61"/>
        <v>400441.46</v>
      </c>
      <c r="D505" s="4"/>
      <c r="E505" s="4">
        <v>400441.46</v>
      </c>
      <c r="F505" s="4"/>
      <c r="G505" s="4"/>
      <c r="H505" s="4"/>
      <c r="I505" s="4"/>
      <c r="J505" s="4"/>
      <c r="K505" s="4"/>
      <c r="L505" s="1"/>
      <c r="M505" s="4"/>
      <c r="N505" s="5"/>
      <c r="O505" s="4"/>
      <c r="P505" s="4"/>
      <c r="Q505" s="4"/>
      <c r="R505" s="4"/>
      <c r="S505" s="4"/>
    </row>
    <row r="506" spans="1:19" hidden="1" x14ac:dyDescent="0.25">
      <c r="A506" s="37" t="s">
        <v>851</v>
      </c>
      <c r="B506" s="6" t="s">
        <v>898</v>
      </c>
      <c r="C506" s="4">
        <f t="shared" si="61"/>
        <v>989512.75</v>
      </c>
      <c r="D506" s="4"/>
      <c r="E506" s="4">
        <v>989512.75</v>
      </c>
      <c r="F506" s="4"/>
      <c r="G506" s="4"/>
      <c r="H506" s="4"/>
      <c r="I506" s="4"/>
      <c r="J506" s="4"/>
      <c r="K506" s="4"/>
      <c r="L506" s="1"/>
      <c r="M506" s="4"/>
      <c r="N506" s="5"/>
      <c r="O506" s="4"/>
      <c r="P506" s="4"/>
      <c r="Q506" s="4"/>
      <c r="R506" s="4"/>
      <c r="S506" s="4"/>
    </row>
    <row r="507" spans="1:19" hidden="1" x14ac:dyDescent="0.25">
      <c r="A507" s="37" t="s">
        <v>853</v>
      </c>
      <c r="B507" s="6" t="s">
        <v>900</v>
      </c>
      <c r="C507" s="4">
        <f t="shared" si="61"/>
        <v>118151.67999999999</v>
      </c>
      <c r="D507" s="4"/>
      <c r="E507" s="4">
        <v>118151.67999999999</v>
      </c>
      <c r="F507" s="4"/>
      <c r="G507" s="4"/>
      <c r="H507" s="4"/>
      <c r="I507" s="4"/>
      <c r="J507" s="4"/>
      <c r="K507" s="4"/>
      <c r="L507" s="1"/>
      <c r="M507" s="4"/>
      <c r="N507" s="5"/>
      <c r="O507" s="4"/>
      <c r="P507" s="4"/>
      <c r="Q507" s="4"/>
      <c r="R507" s="4"/>
      <c r="S507" s="4"/>
    </row>
    <row r="508" spans="1:19" hidden="1" x14ac:dyDescent="0.25">
      <c r="A508" s="37" t="s">
        <v>855</v>
      </c>
      <c r="B508" s="6" t="s">
        <v>902</v>
      </c>
      <c r="C508" s="4">
        <f t="shared" si="61"/>
        <v>602335.44999999995</v>
      </c>
      <c r="D508" s="4"/>
      <c r="E508" s="4">
        <v>602335.44999999995</v>
      </c>
      <c r="F508" s="4"/>
      <c r="G508" s="4"/>
      <c r="H508" s="4"/>
      <c r="I508" s="4"/>
      <c r="J508" s="4"/>
      <c r="K508" s="4"/>
      <c r="L508" s="1"/>
      <c r="M508" s="4"/>
      <c r="N508" s="5"/>
      <c r="O508" s="4"/>
      <c r="P508" s="4"/>
      <c r="Q508" s="4"/>
      <c r="R508" s="4"/>
      <c r="S508" s="4"/>
    </row>
    <row r="509" spans="1:19" hidden="1" x14ac:dyDescent="0.25">
      <c r="A509" s="37" t="s">
        <v>857</v>
      </c>
      <c r="B509" s="6" t="s">
        <v>906</v>
      </c>
      <c r="C509" s="4">
        <f t="shared" si="61"/>
        <v>202771.89</v>
      </c>
      <c r="D509" s="4"/>
      <c r="E509" s="4">
        <v>202771.89</v>
      </c>
      <c r="F509" s="4"/>
      <c r="G509" s="4"/>
      <c r="H509" s="4"/>
      <c r="I509" s="4"/>
      <c r="J509" s="4"/>
      <c r="K509" s="4"/>
      <c r="L509" s="1"/>
      <c r="M509" s="4"/>
      <c r="N509" s="5"/>
      <c r="O509" s="4"/>
      <c r="P509" s="4"/>
      <c r="Q509" s="4"/>
      <c r="R509" s="4"/>
      <c r="S509" s="4"/>
    </row>
    <row r="510" spans="1:19" ht="15" hidden="1" customHeight="1" x14ac:dyDescent="0.25">
      <c r="A510" s="93" t="s">
        <v>1881</v>
      </c>
      <c r="B510" s="94"/>
      <c r="C510" s="2">
        <f t="shared" ref="C510:M510" si="62">SUM(C489:C509)</f>
        <v>12899940.060000001</v>
      </c>
      <c r="D510" s="2">
        <f t="shared" si="62"/>
        <v>0</v>
      </c>
      <c r="E510" s="2">
        <f t="shared" si="62"/>
        <v>12899940.060000001</v>
      </c>
      <c r="F510" s="2">
        <f t="shared" si="62"/>
        <v>0</v>
      </c>
      <c r="G510" s="2">
        <f t="shared" si="62"/>
        <v>0</v>
      </c>
      <c r="H510" s="2">
        <f t="shared" si="62"/>
        <v>0</v>
      </c>
      <c r="I510" s="2">
        <f t="shared" si="62"/>
        <v>0</v>
      </c>
      <c r="J510" s="2">
        <f t="shared" si="62"/>
        <v>0</v>
      </c>
      <c r="K510" s="2">
        <f t="shared" si="62"/>
        <v>0</v>
      </c>
      <c r="L510" s="15">
        <f t="shared" si="62"/>
        <v>0</v>
      </c>
      <c r="M510" s="2">
        <f t="shared" si="62"/>
        <v>0</v>
      </c>
      <c r="N510" s="2" t="s">
        <v>1675</v>
      </c>
      <c r="O510" s="2">
        <f>SUM(O489:O509)</f>
        <v>0</v>
      </c>
      <c r="P510" s="2">
        <f>SUM(P489:P509)</f>
        <v>0</v>
      </c>
      <c r="Q510" s="2">
        <f>SUM(Q489:Q509)</f>
        <v>0</v>
      </c>
      <c r="R510" s="2">
        <f>SUM(R489:R509)</f>
        <v>0</v>
      </c>
      <c r="S510" s="2">
        <f>SUM(S489:S509)</f>
        <v>0</v>
      </c>
    </row>
    <row r="511" spans="1:19" ht="15" hidden="1" customHeight="1" x14ac:dyDescent="0.25">
      <c r="A511" s="95" t="s">
        <v>1882</v>
      </c>
      <c r="B511" s="96"/>
      <c r="C511" s="97"/>
      <c r="D511" s="2"/>
      <c r="E511" s="2"/>
      <c r="F511" s="2"/>
      <c r="G511" s="2"/>
      <c r="H511" s="2"/>
      <c r="I511" s="2"/>
      <c r="J511" s="2"/>
      <c r="K511" s="2"/>
      <c r="L511" s="15"/>
      <c r="M511" s="2"/>
      <c r="N511" s="3"/>
      <c r="O511" s="2"/>
      <c r="P511" s="2"/>
      <c r="Q511" s="2"/>
      <c r="R511" s="2"/>
      <c r="S511" s="2"/>
    </row>
    <row r="512" spans="1:19" hidden="1" x14ac:dyDescent="0.25">
      <c r="A512" s="37" t="s">
        <v>859</v>
      </c>
      <c r="B512" s="73" t="s">
        <v>924</v>
      </c>
      <c r="C512" s="4">
        <f t="shared" ref="C512:C536" si="63">ROUNDUP(SUM(D512+E512+F512+G512+H512+I512+J512+K512+M512+O512+P512+Q512+R512+S512),2)</f>
        <v>933060.87</v>
      </c>
      <c r="D512" s="4"/>
      <c r="E512" s="4">
        <v>933060.87</v>
      </c>
      <c r="F512" s="4"/>
      <c r="G512" s="4"/>
      <c r="H512" s="4"/>
      <c r="I512" s="4"/>
      <c r="J512" s="4"/>
      <c r="K512" s="4"/>
      <c r="L512" s="1"/>
      <c r="M512" s="4"/>
      <c r="N512" s="5"/>
      <c r="O512" s="4"/>
      <c r="P512" s="4"/>
      <c r="Q512" s="4"/>
      <c r="R512" s="4"/>
      <c r="S512" s="4"/>
    </row>
    <row r="513" spans="1:19" hidden="1" x14ac:dyDescent="0.25">
      <c r="A513" s="37" t="s">
        <v>861</v>
      </c>
      <c r="B513" s="73" t="s">
        <v>926</v>
      </c>
      <c r="C513" s="4">
        <f t="shared" si="63"/>
        <v>528924.21</v>
      </c>
      <c r="D513" s="4"/>
      <c r="E513" s="4">
        <v>528924.21</v>
      </c>
      <c r="F513" s="4"/>
      <c r="G513" s="4"/>
      <c r="H513" s="4"/>
      <c r="I513" s="4"/>
      <c r="J513" s="4"/>
      <c r="K513" s="4"/>
      <c r="L513" s="1"/>
      <c r="M513" s="4"/>
      <c r="N513" s="5"/>
      <c r="O513" s="4"/>
      <c r="P513" s="4"/>
      <c r="Q513" s="4"/>
      <c r="R513" s="4"/>
      <c r="S513" s="4"/>
    </row>
    <row r="514" spans="1:19" hidden="1" x14ac:dyDescent="0.25">
      <c r="A514" s="37" t="s">
        <v>863</v>
      </c>
      <c r="B514" s="6" t="s">
        <v>2132</v>
      </c>
      <c r="C514" s="4">
        <f>ROUNDUP(SUM(D514+E514+F514+G514+H514+I514+J514+K514+M514+O514+P514+Q514+R514+S514),2)</f>
        <v>853084.31</v>
      </c>
      <c r="D514" s="4">
        <f>ROUNDUP(SUM(F514+G514+H514+I514+J514+K514+M514+O514+P514+Q514+R514+S514)*0.0214,2)</f>
        <v>17873.519999999997</v>
      </c>
      <c r="E514" s="4"/>
      <c r="F514" s="4"/>
      <c r="G514" s="4"/>
      <c r="H514" s="4"/>
      <c r="I514" s="4"/>
      <c r="J514" s="49">
        <v>835210.79</v>
      </c>
      <c r="K514" s="4"/>
      <c r="L514" s="1"/>
      <c r="M514" s="4"/>
      <c r="N514" s="5"/>
      <c r="O514" s="4"/>
      <c r="P514" s="4"/>
      <c r="Q514" s="4"/>
      <c r="R514" s="4"/>
      <c r="S514" s="4"/>
    </row>
    <row r="515" spans="1:19" hidden="1" x14ac:dyDescent="0.25">
      <c r="A515" s="37" t="s">
        <v>865</v>
      </c>
      <c r="B515" s="6" t="s">
        <v>929</v>
      </c>
      <c r="C515" s="4">
        <f t="shared" si="63"/>
        <v>164253.75</v>
      </c>
      <c r="D515" s="4"/>
      <c r="E515" s="4">
        <v>164253.75</v>
      </c>
      <c r="F515" s="4"/>
      <c r="G515" s="4"/>
      <c r="H515" s="4"/>
      <c r="I515" s="4"/>
      <c r="J515" s="4"/>
      <c r="K515" s="4"/>
      <c r="L515" s="1"/>
      <c r="M515" s="4"/>
      <c r="N515" s="5"/>
      <c r="O515" s="4"/>
      <c r="P515" s="4"/>
      <c r="Q515" s="4"/>
      <c r="R515" s="4"/>
      <c r="S515" s="4"/>
    </row>
    <row r="516" spans="1:19" hidden="1" x14ac:dyDescent="0.25">
      <c r="A516" s="37" t="s">
        <v>867</v>
      </c>
      <c r="B516" s="6" t="s">
        <v>931</v>
      </c>
      <c r="C516" s="4">
        <f t="shared" si="63"/>
        <v>164253.75</v>
      </c>
      <c r="D516" s="4"/>
      <c r="E516" s="4">
        <v>164253.75</v>
      </c>
      <c r="F516" s="4"/>
      <c r="G516" s="4"/>
      <c r="H516" s="4"/>
      <c r="I516" s="4"/>
      <c r="J516" s="4"/>
      <c r="K516" s="4"/>
      <c r="L516" s="1"/>
      <c r="M516" s="4"/>
      <c r="N516" s="5"/>
      <c r="O516" s="4"/>
      <c r="P516" s="4"/>
      <c r="Q516" s="4"/>
      <c r="R516" s="4"/>
      <c r="S516" s="4"/>
    </row>
    <row r="517" spans="1:19" hidden="1" x14ac:dyDescent="0.25">
      <c r="A517" s="37" t="s">
        <v>869</v>
      </c>
      <c r="B517" s="6" t="s">
        <v>933</v>
      </c>
      <c r="C517" s="4">
        <f>ROUNDUP(SUM(D517+E517+F517+G517+H517+I517+J517+K517+M517+O517+P517+Q517+R517+S517),2)</f>
        <v>185987.95</v>
      </c>
      <c r="D517" s="4"/>
      <c r="E517" s="4">
        <v>185987.95</v>
      </c>
      <c r="F517" s="4"/>
      <c r="G517" s="4"/>
      <c r="H517" s="4"/>
      <c r="I517" s="4"/>
      <c r="J517" s="4"/>
      <c r="K517" s="4"/>
      <c r="L517" s="1"/>
      <c r="M517" s="4"/>
      <c r="N517" s="5"/>
      <c r="O517" s="4"/>
      <c r="P517" s="4"/>
      <c r="Q517" s="4"/>
      <c r="R517" s="4"/>
      <c r="S517" s="4"/>
    </row>
    <row r="518" spans="1:19" hidden="1" x14ac:dyDescent="0.25">
      <c r="A518" s="37" t="s">
        <v>871</v>
      </c>
      <c r="B518" s="6" t="s">
        <v>936</v>
      </c>
      <c r="C518" s="4">
        <f t="shared" si="63"/>
        <v>164416.82999999999</v>
      </c>
      <c r="D518" s="4"/>
      <c r="E518" s="4">
        <v>164416.82999999999</v>
      </c>
      <c r="F518" s="4"/>
      <c r="G518" s="4"/>
      <c r="H518" s="4"/>
      <c r="I518" s="4"/>
      <c r="J518" s="4"/>
      <c r="K518" s="4"/>
      <c r="L518" s="1"/>
      <c r="M518" s="4"/>
      <c r="N518" s="5"/>
      <c r="O518" s="4"/>
      <c r="P518" s="4"/>
      <c r="Q518" s="4"/>
      <c r="R518" s="4"/>
      <c r="S518" s="4"/>
    </row>
    <row r="519" spans="1:19" hidden="1" x14ac:dyDescent="0.25">
      <c r="A519" s="37" t="s">
        <v>873</v>
      </c>
      <c r="B519" s="51" t="s">
        <v>938</v>
      </c>
      <c r="C519" s="4">
        <f t="shared" si="63"/>
        <v>239439.22</v>
      </c>
      <c r="D519" s="4"/>
      <c r="E519" s="4">
        <v>239439.22</v>
      </c>
      <c r="F519" s="4"/>
      <c r="G519" s="4"/>
      <c r="H519" s="4"/>
      <c r="I519" s="4"/>
      <c r="J519" s="4"/>
      <c r="K519" s="4"/>
      <c r="L519" s="1"/>
      <c r="M519" s="4"/>
      <c r="N519" s="5"/>
      <c r="O519" s="4"/>
      <c r="P519" s="4"/>
      <c r="Q519" s="4"/>
      <c r="R519" s="4"/>
      <c r="S519" s="4"/>
    </row>
    <row r="520" spans="1:19" hidden="1" x14ac:dyDescent="0.25">
      <c r="A520" s="37" t="s">
        <v>875</v>
      </c>
      <c r="B520" s="6" t="s">
        <v>940</v>
      </c>
      <c r="C520" s="4">
        <f t="shared" si="63"/>
        <v>106394.47</v>
      </c>
      <c r="D520" s="4"/>
      <c r="E520" s="4">
        <v>106394.47</v>
      </c>
      <c r="F520" s="4"/>
      <c r="G520" s="4"/>
      <c r="H520" s="4"/>
      <c r="I520" s="4"/>
      <c r="J520" s="4"/>
      <c r="K520" s="4"/>
      <c r="L520" s="1"/>
      <c r="M520" s="4"/>
      <c r="N520" s="5"/>
      <c r="O520" s="4"/>
      <c r="P520" s="4"/>
      <c r="Q520" s="4"/>
      <c r="R520" s="4"/>
      <c r="S520" s="4"/>
    </row>
    <row r="521" spans="1:19" hidden="1" x14ac:dyDescent="0.25">
      <c r="A521" s="37" t="s">
        <v>877</v>
      </c>
      <c r="B521" s="6" t="s">
        <v>942</v>
      </c>
      <c r="C521" s="4">
        <f t="shared" si="63"/>
        <v>578660.04</v>
      </c>
      <c r="D521" s="4"/>
      <c r="E521" s="4">
        <v>578660.04</v>
      </c>
      <c r="F521" s="4"/>
      <c r="G521" s="4"/>
      <c r="H521" s="4"/>
      <c r="I521" s="4"/>
      <c r="J521" s="4"/>
      <c r="K521" s="4"/>
      <c r="L521" s="1"/>
      <c r="M521" s="4"/>
      <c r="N521" s="5"/>
      <c r="O521" s="4"/>
      <c r="P521" s="4"/>
      <c r="Q521" s="4"/>
      <c r="R521" s="4"/>
      <c r="S521" s="4"/>
    </row>
    <row r="522" spans="1:19" hidden="1" x14ac:dyDescent="0.25">
      <c r="A522" s="37" t="s">
        <v>879</v>
      </c>
      <c r="B522" s="6" t="s">
        <v>944</v>
      </c>
      <c r="C522" s="4">
        <f t="shared" si="63"/>
        <v>963563.7</v>
      </c>
      <c r="D522" s="4"/>
      <c r="E522" s="4">
        <v>963563.7</v>
      </c>
      <c r="F522" s="4"/>
      <c r="G522" s="4"/>
      <c r="H522" s="4"/>
      <c r="I522" s="4"/>
      <c r="J522" s="4"/>
      <c r="K522" s="4"/>
      <c r="L522" s="1"/>
      <c r="M522" s="4"/>
      <c r="N522" s="5"/>
      <c r="O522" s="4"/>
      <c r="P522" s="4"/>
      <c r="Q522" s="4"/>
      <c r="R522" s="4"/>
      <c r="S522" s="4"/>
    </row>
    <row r="523" spans="1:19" hidden="1" x14ac:dyDescent="0.25">
      <c r="A523" s="37" t="s">
        <v>881</v>
      </c>
      <c r="B523" s="6" t="s">
        <v>946</v>
      </c>
      <c r="C523" s="4">
        <f t="shared" si="63"/>
        <v>19801402.66</v>
      </c>
      <c r="D523" s="4">
        <f>ROUNDUP(SUM(F523+G523+H523+I523+J523+K523+M523+O523+P523+Q523+R523+S523)*0.0214,2)</f>
        <v>398716.3</v>
      </c>
      <c r="E523" s="4">
        <v>771083.56</v>
      </c>
      <c r="F523" s="4"/>
      <c r="G523" s="4"/>
      <c r="H523" s="4"/>
      <c r="I523" s="4"/>
      <c r="J523" s="4"/>
      <c r="K523" s="4"/>
      <c r="L523" s="1">
        <v>3</v>
      </c>
      <c r="M523" s="4">
        <v>12178986.289999999</v>
      </c>
      <c r="N523" s="5" t="s">
        <v>1674</v>
      </c>
      <c r="O523" s="4"/>
      <c r="P523" s="4"/>
      <c r="Q523" s="4">
        <v>6452616.5099999998</v>
      </c>
      <c r="R523" s="4"/>
      <c r="S523" s="4"/>
    </row>
    <row r="524" spans="1:19" hidden="1" x14ac:dyDescent="0.25">
      <c r="A524" s="37" t="s">
        <v>883</v>
      </c>
      <c r="B524" s="6" t="s">
        <v>948</v>
      </c>
      <c r="C524" s="4">
        <f t="shared" si="63"/>
        <v>300924.5</v>
      </c>
      <c r="D524" s="4"/>
      <c r="E524" s="4">
        <v>300924.5</v>
      </c>
      <c r="F524" s="4"/>
      <c r="G524" s="4"/>
      <c r="H524" s="4"/>
      <c r="I524" s="4"/>
      <c r="J524" s="4"/>
      <c r="K524" s="4"/>
      <c r="L524" s="1"/>
      <c r="M524" s="4"/>
      <c r="N524" s="5"/>
      <c r="O524" s="4"/>
      <c r="P524" s="4"/>
      <c r="Q524" s="4"/>
      <c r="R524" s="4"/>
      <c r="S524" s="4"/>
    </row>
    <row r="525" spans="1:19" hidden="1" x14ac:dyDescent="0.25">
      <c r="A525" s="37" t="s">
        <v>885</v>
      </c>
      <c r="B525" s="6" t="s">
        <v>950</v>
      </c>
      <c r="C525" s="4">
        <f t="shared" si="63"/>
        <v>1042807.86</v>
      </c>
      <c r="D525" s="4"/>
      <c r="E525" s="4">
        <v>1042807.86</v>
      </c>
      <c r="F525" s="4"/>
      <c r="G525" s="4"/>
      <c r="H525" s="4"/>
      <c r="I525" s="4"/>
      <c r="J525" s="4"/>
      <c r="K525" s="4"/>
      <c r="L525" s="1"/>
      <c r="M525" s="4"/>
      <c r="N525" s="5"/>
      <c r="O525" s="4"/>
      <c r="P525" s="4"/>
      <c r="Q525" s="4"/>
      <c r="R525" s="4"/>
      <c r="S525" s="4"/>
    </row>
    <row r="526" spans="1:19" hidden="1" x14ac:dyDescent="0.25">
      <c r="A526" s="37" t="s">
        <v>887</v>
      </c>
      <c r="B526" s="6" t="s">
        <v>952</v>
      </c>
      <c r="C526" s="4">
        <f t="shared" si="63"/>
        <v>524549</v>
      </c>
      <c r="D526" s="4"/>
      <c r="E526" s="4">
        <v>524549</v>
      </c>
      <c r="F526" s="4"/>
      <c r="G526" s="4"/>
      <c r="H526" s="4"/>
      <c r="I526" s="4"/>
      <c r="J526" s="4"/>
      <c r="K526" s="4"/>
      <c r="L526" s="1"/>
      <c r="M526" s="4"/>
      <c r="N526" s="5"/>
      <c r="O526" s="4"/>
      <c r="P526" s="4"/>
      <c r="Q526" s="4"/>
      <c r="R526" s="4"/>
      <c r="S526" s="4"/>
    </row>
    <row r="527" spans="1:19" hidden="1" x14ac:dyDescent="0.25">
      <c r="A527" s="37" t="s">
        <v>889</v>
      </c>
      <c r="B527" s="6" t="s">
        <v>954</v>
      </c>
      <c r="C527" s="4">
        <f t="shared" si="63"/>
        <v>1041016.36</v>
      </c>
      <c r="D527" s="4"/>
      <c r="E527" s="4">
        <v>1041016.36</v>
      </c>
      <c r="F527" s="4"/>
      <c r="G527" s="4"/>
      <c r="H527" s="4"/>
      <c r="I527" s="4"/>
      <c r="J527" s="4"/>
      <c r="K527" s="4"/>
      <c r="L527" s="1"/>
      <c r="M527" s="4"/>
      <c r="N527" s="5"/>
      <c r="O527" s="4"/>
      <c r="P527" s="4"/>
      <c r="Q527" s="4"/>
      <c r="R527" s="4"/>
      <c r="S527" s="4"/>
    </row>
    <row r="528" spans="1:19" hidden="1" x14ac:dyDescent="0.25">
      <c r="A528" s="37" t="s">
        <v>891</v>
      </c>
      <c r="B528" s="6" t="s">
        <v>956</v>
      </c>
      <c r="C528" s="4">
        <f t="shared" si="63"/>
        <v>802147.59</v>
      </c>
      <c r="D528" s="4"/>
      <c r="E528" s="4">
        <v>802147.59</v>
      </c>
      <c r="F528" s="4"/>
      <c r="G528" s="4"/>
      <c r="H528" s="4"/>
      <c r="I528" s="4"/>
      <c r="J528" s="4"/>
      <c r="K528" s="4"/>
      <c r="L528" s="1"/>
      <c r="M528" s="4"/>
      <c r="N528" s="5"/>
      <c r="O528" s="4"/>
      <c r="P528" s="4"/>
      <c r="Q528" s="4"/>
      <c r="R528" s="4"/>
      <c r="S528" s="4"/>
    </row>
    <row r="529" spans="1:19" hidden="1" x14ac:dyDescent="0.25">
      <c r="A529" s="37" t="s">
        <v>893</v>
      </c>
      <c r="B529" s="6" t="s">
        <v>958</v>
      </c>
      <c r="C529" s="4">
        <f t="shared" si="63"/>
        <v>1639096.91</v>
      </c>
      <c r="D529" s="4"/>
      <c r="E529" s="4">
        <v>1639096.91</v>
      </c>
      <c r="F529" s="4"/>
      <c r="G529" s="4"/>
      <c r="H529" s="4"/>
      <c r="I529" s="4"/>
      <c r="J529" s="4"/>
      <c r="K529" s="4"/>
      <c r="L529" s="1"/>
      <c r="M529" s="4"/>
      <c r="N529" s="5"/>
      <c r="O529" s="4"/>
      <c r="P529" s="4"/>
      <c r="Q529" s="4"/>
      <c r="R529" s="4"/>
      <c r="S529" s="4"/>
    </row>
    <row r="530" spans="1:19" hidden="1" x14ac:dyDescent="0.25">
      <c r="A530" s="37" t="s">
        <v>895</v>
      </c>
      <c r="B530" s="73" t="s">
        <v>908</v>
      </c>
      <c r="C530" s="4">
        <f t="shared" si="63"/>
        <v>262862.5</v>
      </c>
      <c r="D530" s="4"/>
      <c r="E530" s="4">
        <v>262862.5</v>
      </c>
      <c r="F530" s="4"/>
      <c r="G530" s="4"/>
      <c r="H530" s="4"/>
      <c r="I530" s="4"/>
      <c r="J530" s="4"/>
      <c r="K530" s="4"/>
      <c r="L530" s="1"/>
      <c r="M530" s="4"/>
      <c r="N530" s="5"/>
      <c r="O530" s="4"/>
      <c r="P530" s="4"/>
      <c r="Q530" s="4"/>
      <c r="R530" s="4"/>
      <c r="S530" s="4"/>
    </row>
    <row r="531" spans="1:19" hidden="1" x14ac:dyDescent="0.25">
      <c r="A531" s="37" t="s">
        <v>897</v>
      </c>
      <c r="B531" s="73" t="s">
        <v>910</v>
      </c>
      <c r="C531" s="4">
        <f t="shared" si="63"/>
        <v>434993.98</v>
      </c>
      <c r="D531" s="4"/>
      <c r="E531" s="4">
        <v>434993.9720240559</v>
      </c>
      <c r="F531" s="4"/>
      <c r="G531" s="4"/>
      <c r="H531" s="4"/>
      <c r="I531" s="4"/>
      <c r="J531" s="4"/>
      <c r="K531" s="4"/>
      <c r="L531" s="1"/>
      <c r="M531" s="4"/>
      <c r="N531" s="5"/>
      <c r="O531" s="4"/>
      <c r="P531" s="4"/>
      <c r="Q531" s="4"/>
      <c r="R531" s="4"/>
      <c r="S531" s="4"/>
    </row>
    <row r="532" spans="1:19" hidden="1" x14ac:dyDescent="0.25">
      <c r="A532" s="37" t="s">
        <v>899</v>
      </c>
      <c r="B532" s="73" t="s">
        <v>912</v>
      </c>
      <c r="C532" s="4">
        <f t="shared" si="63"/>
        <v>345459.46</v>
      </c>
      <c r="D532" s="4"/>
      <c r="E532" s="4">
        <v>345459.46</v>
      </c>
      <c r="F532" s="4"/>
      <c r="G532" s="4"/>
      <c r="H532" s="4"/>
      <c r="I532" s="4"/>
      <c r="J532" s="4"/>
      <c r="K532" s="4"/>
      <c r="L532" s="1"/>
      <c r="M532" s="4"/>
      <c r="N532" s="5"/>
      <c r="O532" s="4"/>
      <c r="P532" s="4"/>
      <c r="Q532" s="4"/>
      <c r="R532" s="4"/>
      <c r="S532" s="4"/>
    </row>
    <row r="533" spans="1:19" hidden="1" x14ac:dyDescent="0.25">
      <c r="A533" s="37" t="s">
        <v>901</v>
      </c>
      <c r="B533" s="73" t="s">
        <v>914</v>
      </c>
      <c r="C533" s="4">
        <f t="shared" si="63"/>
        <v>436919.37</v>
      </c>
      <c r="D533" s="4"/>
      <c r="E533" s="4">
        <v>436919.36700000003</v>
      </c>
      <c r="F533" s="4"/>
      <c r="G533" s="4"/>
      <c r="H533" s="4"/>
      <c r="I533" s="4"/>
      <c r="J533" s="4"/>
      <c r="K533" s="4"/>
      <c r="L533" s="1"/>
      <c r="M533" s="4"/>
      <c r="N533" s="5"/>
      <c r="O533" s="4"/>
      <c r="P533" s="4"/>
      <c r="Q533" s="4"/>
      <c r="R533" s="4"/>
      <c r="S533" s="4"/>
    </row>
    <row r="534" spans="1:19" hidden="1" x14ac:dyDescent="0.25">
      <c r="A534" s="37" t="s">
        <v>903</v>
      </c>
      <c r="B534" s="6" t="s">
        <v>916</v>
      </c>
      <c r="C534" s="4">
        <f t="shared" si="63"/>
        <v>50218269.049999997</v>
      </c>
      <c r="D534" s="4">
        <f>ROUNDUP(SUM(F534+G534+H534+I534+J534+K534+M534+O534+P534+Q534+R534+S534)*0.0214,2)</f>
        <v>1012503.26</v>
      </c>
      <c r="E534" s="4">
        <v>1892529.45</v>
      </c>
      <c r="F534" s="4"/>
      <c r="G534" s="4"/>
      <c r="H534" s="4"/>
      <c r="I534" s="4"/>
      <c r="J534" s="4"/>
      <c r="K534" s="4"/>
      <c r="L534" s="1">
        <v>2</v>
      </c>
      <c r="M534" s="4">
        <v>8119324.1900000004</v>
      </c>
      <c r="N534" s="5" t="s">
        <v>1674</v>
      </c>
      <c r="O534" s="4">
        <v>39193912.149999999</v>
      </c>
      <c r="P534" s="4"/>
      <c r="Q534" s="4"/>
      <c r="R534" s="4"/>
      <c r="S534" s="4"/>
    </row>
    <row r="535" spans="1:19" hidden="1" x14ac:dyDescent="0.25">
      <c r="A535" s="37" t="s">
        <v>904</v>
      </c>
      <c r="B535" s="6" t="s">
        <v>918</v>
      </c>
      <c r="C535" s="4">
        <f t="shared" si="63"/>
        <v>543501.53</v>
      </c>
      <c r="D535" s="4"/>
      <c r="E535" s="4">
        <v>543501.53</v>
      </c>
      <c r="F535" s="4"/>
      <c r="G535" s="4"/>
      <c r="H535" s="4"/>
      <c r="I535" s="4"/>
      <c r="J535" s="4"/>
      <c r="K535" s="4"/>
      <c r="L535" s="1"/>
      <c r="M535" s="4"/>
      <c r="N535" s="5"/>
      <c r="O535" s="4"/>
      <c r="P535" s="4"/>
      <c r="Q535" s="4"/>
      <c r="R535" s="4"/>
      <c r="S535" s="4"/>
    </row>
    <row r="536" spans="1:19" hidden="1" x14ac:dyDescent="0.25">
      <c r="A536" s="37" t="s">
        <v>905</v>
      </c>
      <c r="B536" s="6" t="s">
        <v>922</v>
      </c>
      <c r="C536" s="4">
        <f t="shared" si="63"/>
        <v>243544.53</v>
      </c>
      <c r="D536" s="4"/>
      <c r="E536" s="4">
        <v>243544.53</v>
      </c>
      <c r="F536" s="4"/>
      <c r="G536" s="4"/>
      <c r="H536" s="4"/>
      <c r="I536" s="4"/>
      <c r="J536" s="4"/>
      <c r="K536" s="4"/>
      <c r="L536" s="1"/>
      <c r="M536" s="4"/>
      <c r="N536" s="5"/>
      <c r="O536" s="4"/>
      <c r="P536" s="4"/>
      <c r="Q536" s="4"/>
      <c r="R536" s="4"/>
      <c r="S536" s="4"/>
    </row>
    <row r="537" spans="1:19" ht="15" hidden="1" customHeight="1" x14ac:dyDescent="0.25">
      <c r="A537" s="93" t="s">
        <v>1883</v>
      </c>
      <c r="B537" s="94"/>
      <c r="C537" s="2">
        <f t="shared" ref="C537:M537" si="64">SUM(C512:C536)</f>
        <v>82519534.400000006</v>
      </c>
      <c r="D537" s="2">
        <f t="shared" si="64"/>
        <v>1429093.08</v>
      </c>
      <c r="E537" s="2">
        <f t="shared" si="64"/>
        <v>14310391.379024055</v>
      </c>
      <c r="F537" s="2">
        <f t="shared" si="64"/>
        <v>0</v>
      </c>
      <c r="G537" s="2">
        <f t="shared" si="64"/>
        <v>0</v>
      </c>
      <c r="H537" s="2">
        <f t="shared" si="64"/>
        <v>0</v>
      </c>
      <c r="I537" s="2">
        <f t="shared" si="64"/>
        <v>0</v>
      </c>
      <c r="J537" s="2">
        <f t="shared" si="64"/>
        <v>835210.79</v>
      </c>
      <c r="K537" s="2">
        <f t="shared" si="64"/>
        <v>0</v>
      </c>
      <c r="L537" s="15">
        <f t="shared" si="64"/>
        <v>5</v>
      </c>
      <c r="M537" s="2">
        <f t="shared" si="64"/>
        <v>20298310.48</v>
      </c>
      <c r="N537" s="2" t="s">
        <v>1675</v>
      </c>
      <c r="O537" s="2">
        <f>SUM(O512:O536)</f>
        <v>39193912.149999999</v>
      </c>
      <c r="P537" s="2">
        <f>SUM(P512:P536)</f>
        <v>0</v>
      </c>
      <c r="Q537" s="2">
        <f>SUM(Q512:Q536)</f>
        <v>6452616.5099999998</v>
      </c>
      <c r="R537" s="2">
        <f>SUM(R512:R536)</f>
        <v>0</v>
      </c>
      <c r="S537" s="2">
        <f>SUM(S512:S536)</f>
        <v>0</v>
      </c>
    </row>
    <row r="538" spans="1:19" ht="15" hidden="1" customHeight="1" x14ac:dyDescent="0.25">
      <c r="A538" s="95" t="s">
        <v>1885</v>
      </c>
      <c r="B538" s="96"/>
      <c r="C538" s="97"/>
      <c r="D538" s="2"/>
      <c r="E538" s="2"/>
      <c r="F538" s="2"/>
      <c r="G538" s="2"/>
      <c r="H538" s="2"/>
      <c r="I538" s="2"/>
      <c r="J538" s="2"/>
      <c r="K538" s="2"/>
      <c r="L538" s="15"/>
      <c r="M538" s="2"/>
      <c r="N538" s="3"/>
      <c r="O538" s="2"/>
      <c r="P538" s="2"/>
      <c r="Q538" s="2"/>
      <c r="R538" s="2"/>
      <c r="S538" s="2"/>
    </row>
    <row r="539" spans="1:19" hidden="1" x14ac:dyDescent="0.25">
      <c r="A539" s="37" t="s">
        <v>907</v>
      </c>
      <c r="B539" s="6" t="s">
        <v>963</v>
      </c>
      <c r="C539" s="4">
        <f t="shared" ref="C539:C559" si="65">ROUNDUP(SUM(D539+E539+F539+G539+H539+I539+J539+K539+M539+O539+P539+Q539+R539+S539),2)</f>
        <v>609159.02</v>
      </c>
      <c r="D539" s="4"/>
      <c r="E539" s="4">
        <v>609159.02</v>
      </c>
      <c r="F539" s="4"/>
      <c r="G539" s="4"/>
      <c r="H539" s="4"/>
      <c r="I539" s="4"/>
      <c r="J539" s="4"/>
      <c r="K539" s="4"/>
      <c r="L539" s="1"/>
      <c r="M539" s="4"/>
      <c r="N539" s="5"/>
      <c r="O539" s="4"/>
      <c r="P539" s="4"/>
      <c r="Q539" s="4"/>
      <c r="R539" s="4"/>
      <c r="S539" s="4"/>
    </row>
    <row r="540" spans="1:19" hidden="1" x14ac:dyDescent="0.25">
      <c r="A540" s="37" t="s">
        <v>909</v>
      </c>
      <c r="B540" s="6" t="s">
        <v>961</v>
      </c>
      <c r="C540" s="4">
        <f t="shared" si="65"/>
        <v>494539.95</v>
      </c>
      <c r="D540" s="4"/>
      <c r="E540" s="4">
        <v>494539.95</v>
      </c>
      <c r="F540" s="4"/>
      <c r="G540" s="4"/>
      <c r="H540" s="4"/>
      <c r="I540" s="4"/>
      <c r="J540" s="4"/>
      <c r="K540" s="4"/>
      <c r="L540" s="1"/>
      <c r="M540" s="4"/>
      <c r="N540" s="5"/>
      <c r="O540" s="4"/>
      <c r="P540" s="4"/>
      <c r="Q540" s="4"/>
      <c r="R540" s="4"/>
      <c r="S540" s="4"/>
    </row>
    <row r="541" spans="1:19" hidden="1" x14ac:dyDescent="0.25">
      <c r="A541" s="37" t="s">
        <v>911</v>
      </c>
      <c r="B541" s="6" t="s">
        <v>965</v>
      </c>
      <c r="C541" s="4">
        <f t="shared" si="65"/>
        <v>801065.2</v>
      </c>
      <c r="D541" s="4"/>
      <c r="E541" s="4">
        <v>801065.2</v>
      </c>
      <c r="F541" s="4"/>
      <c r="G541" s="4"/>
      <c r="H541" s="4"/>
      <c r="I541" s="4"/>
      <c r="J541" s="4"/>
      <c r="K541" s="4"/>
      <c r="L541" s="1"/>
      <c r="M541" s="4"/>
      <c r="N541" s="5"/>
      <c r="O541" s="4"/>
      <c r="P541" s="4"/>
      <c r="Q541" s="4"/>
      <c r="R541" s="4"/>
      <c r="S541" s="4"/>
    </row>
    <row r="542" spans="1:19" hidden="1" x14ac:dyDescent="0.25">
      <c r="A542" s="37" t="s">
        <v>913</v>
      </c>
      <c r="B542" s="6" t="s">
        <v>2035</v>
      </c>
      <c r="C542" s="4">
        <f>ROUNDUP(SUM(D542+E542+F542+G542+H542+I542+J542+K542+M542+O542+P542+Q542+R542+S542),2)</f>
        <v>21023966.550000001</v>
      </c>
      <c r="D542" s="4">
        <f>ROUNDUP(SUM(F542+G542+H542+I542+J542+K542+M542+O542+P542+Q542+R542+S542)*0.0214,2)</f>
        <v>440486.48</v>
      </c>
      <c r="E542" s="4"/>
      <c r="F542" s="4"/>
      <c r="G542" s="4">
        <v>9110167.8300000001</v>
      </c>
      <c r="H542" s="4">
        <v>5370531.3499999996</v>
      </c>
      <c r="I542" s="4">
        <v>2394824.52</v>
      </c>
      <c r="J542" s="4">
        <v>3707956.37</v>
      </c>
      <c r="K542" s="4"/>
      <c r="L542" s="1"/>
      <c r="M542" s="4"/>
      <c r="N542" s="5"/>
      <c r="O542" s="4"/>
      <c r="P542" s="4"/>
      <c r="Q542" s="4"/>
      <c r="R542" s="4"/>
      <c r="S542" s="4"/>
    </row>
    <row r="543" spans="1:19" hidden="1" x14ac:dyDescent="0.25">
      <c r="A543" s="37" t="s">
        <v>915</v>
      </c>
      <c r="B543" s="6" t="s">
        <v>973</v>
      </c>
      <c r="C543" s="4">
        <f t="shared" si="65"/>
        <v>1611163.48</v>
      </c>
      <c r="D543" s="4"/>
      <c r="E543" s="4">
        <v>1611163.48</v>
      </c>
      <c r="F543" s="4"/>
      <c r="G543" s="4"/>
      <c r="H543" s="4"/>
      <c r="I543" s="4"/>
      <c r="J543" s="4"/>
      <c r="K543" s="4"/>
      <c r="L543" s="1"/>
      <c r="M543" s="4"/>
      <c r="N543" s="5"/>
      <c r="O543" s="4"/>
      <c r="P543" s="4"/>
      <c r="Q543" s="4"/>
      <c r="R543" s="4"/>
      <c r="S543" s="4"/>
    </row>
    <row r="544" spans="1:19" hidden="1" x14ac:dyDescent="0.25">
      <c r="A544" s="37" t="s">
        <v>917</v>
      </c>
      <c r="B544" s="6" t="s">
        <v>975</v>
      </c>
      <c r="C544" s="4">
        <f t="shared" si="65"/>
        <v>1114927.97</v>
      </c>
      <c r="D544" s="4"/>
      <c r="E544" s="4">
        <v>1114927.97</v>
      </c>
      <c r="F544" s="4"/>
      <c r="G544" s="4"/>
      <c r="H544" s="4"/>
      <c r="I544" s="4"/>
      <c r="J544" s="4"/>
      <c r="K544" s="4"/>
      <c r="L544" s="1"/>
      <c r="M544" s="4"/>
      <c r="N544" s="5"/>
      <c r="O544" s="4"/>
      <c r="P544" s="4"/>
      <c r="Q544" s="4"/>
      <c r="R544" s="4"/>
      <c r="S544" s="4"/>
    </row>
    <row r="545" spans="1:19" hidden="1" x14ac:dyDescent="0.25">
      <c r="A545" s="37" t="s">
        <v>919</v>
      </c>
      <c r="B545" s="6" t="s">
        <v>977</v>
      </c>
      <c r="C545" s="4">
        <f t="shared" si="65"/>
        <v>2683690.5299999998</v>
      </c>
      <c r="D545" s="4"/>
      <c r="E545" s="4">
        <v>2683690.5299999998</v>
      </c>
      <c r="F545" s="4"/>
      <c r="G545" s="4"/>
      <c r="H545" s="4"/>
      <c r="I545" s="4"/>
      <c r="J545" s="4"/>
      <c r="K545" s="4"/>
      <c r="L545" s="1"/>
      <c r="M545" s="4"/>
      <c r="N545" s="5"/>
      <c r="O545" s="4"/>
      <c r="P545" s="4"/>
      <c r="Q545" s="4"/>
      <c r="R545" s="4"/>
      <c r="S545" s="4"/>
    </row>
    <row r="546" spans="1:19" hidden="1" x14ac:dyDescent="0.25">
      <c r="A546" s="37" t="s">
        <v>920</v>
      </c>
      <c r="B546" s="6" t="s">
        <v>979</v>
      </c>
      <c r="C546" s="4">
        <f t="shared" si="65"/>
        <v>1608564.56</v>
      </c>
      <c r="D546" s="4"/>
      <c r="E546" s="4">
        <v>1608564.56</v>
      </c>
      <c r="F546" s="4"/>
      <c r="G546" s="4"/>
      <c r="H546" s="4"/>
      <c r="I546" s="4"/>
      <c r="J546" s="4"/>
      <c r="K546" s="4"/>
      <c r="L546" s="1"/>
      <c r="M546" s="4"/>
      <c r="N546" s="5"/>
      <c r="O546" s="4"/>
      <c r="P546" s="4"/>
      <c r="Q546" s="4"/>
      <c r="R546" s="4"/>
      <c r="S546" s="4"/>
    </row>
    <row r="547" spans="1:19" hidden="1" x14ac:dyDescent="0.25">
      <c r="A547" s="37" t="s">
        <v>921</v>
      </c>
      <c r="B547" s="6" t="s">
        <v>967</v>
      </c>
      <c r="C547" s="4">
        <f t="shared" si="65"/>
        <v>823757.71</v>
      </c>
      <c r="D547" s="4"/>
      <c r="E547" s="4">
        <v>823757.71</v>
      </c>
      <c r="F547" s="4"/>
      <c r="G547" s="4"/>
      <c r="H547" s="4"/>
      <c r="I547" s="4"/>
      <c r="J547" s="4"/>
      <c r="K547" s="4"/>
      <c r="L547" s="1"/>
      <c r="M547" s="4"/>
      <c r="N547" s="5"/>
      <c r="O547" s="4"/>
      <c r="P547" s="4"/>
      <c r="Q547" s="4"/>
      <c r="R547" s="4"/>
      <c r="S547" s="4"/>
    </row>
    <row r="548" spans="1:19" hidden="1" x14ac:dyDescent="0.25">
      <c r="A548" s="37" t="s">
        <v>923</v>
      </c>
      <c r="B548" s="6" t="s">
        <v>969</v>
      </c>
      <c r="C548" s="4">
        <f t="shared" si="65"/>
        <v>857116.75</v>
      </c>
      <c r="D548" s="4"/>
      <c r="E548" s="4">
        <v>857116.75</v>
      </c>
      <c r="F548" s="4"/>
      <c r="G548" s="4"/>
      <c r="H548" s="4"/>
      <c r="I548" s="4"/>
      <c r="J548" s="4"/>
      <c r="K548" s="4"/>
      <c r="L548" s="1"/>
      <c r="M548" s="4"/>
      <c r="N548" s="5"/>
      <c r="O548" s="4"/>
      <c r="P548" s="4"/>
      <c r="Q548" s="4"/>
      <c r="R548" s="4"/>
      <c r="S548" s="4"/>
    </row>
    <row r="549" spans="1:19" hidden="1" x14ac:dyDescent="0.25">
      <c r="A549" s="37" t="s">
        <v>925</v>
      </c>
      <c r="B549" s="6" t="s">
        <v>2025</v>
      </c>
      <c r="C549" s="4">
        <f>ROUNDUP(SUM(D549+E549+F549+G549+H549+I549+J549+K549+M549+O549+P549+Q549+R549+S549),2)</f>
        <v>9498422.4199999999</v>
      </c>
      <c r="D549" s="4">
        <f>ROUNDUP(SUM(F549+G549+H549+I549+J549+K549+M549+O549+P549+Q549+R549+S549)*0.0214,2)</f>
        <v>199007.48</v>
      </c>
      <c r="E549" s="4"/>
      <c r="F549" s="4"/>
      <c r="G549" s="4">
        <v>9299414.9399999995</v>
      </c>
      <c r="H549" s="4"/>
      <c r="I549" s="4"/>
      <c r="J549" s="4"/>
      <c r="K549" s="4"/>
      <c r="L549" s="1"/>
      <c r="M549" s="4"/>
      <c r="N549" s="5"/>
      <c r="O549" s="4"/>
      <c r="P549" s="4"/>
      <c r="Q549" s="4"/>
      <c r="R549" s="4"/>
      <c r="S549" s="4"/>
    </row>
    <row r="550" spans="1:19" hidden="1" x14ac:dyDescent="0.25">
      <c r="A550" s="37" t="s">
        <v>927</v>
      </c>
      <c r="B550" s="6" t="s">
        <v>971</v>
      </c>
      <c r="C550" s="4">
        <f t="shared" si="65"/>
        <v>1196904.49</v>
      </c>
      <c r="D550" s="4"/>
      <c r="E550" s="4">
        <v>1196904.49</v>
      </c>
      <c r="F550" s="4"/>
      <c r="G550" s="4"/>
      <c r="H550" s="4"/>
      <c r="I550" s="4"/>
      <c r="J550" s="4"/>
      <c r="K550" s="4"/>
      <c r="L550" s="1"/>
      <c r="M550" s="4"/>
      <c r="N550" s="5"/>
      <c r="O550" s="4"/>
      <c r="P550" s="4"/>
      <c r="Q550" s="4"/>
      <c r="R550" s="4"/>
      <c r="S550" s="4"/>
    </row>
    <row r="551" spans="1:19" hidden="1" x14ac:dyDescent="0.25">
      <c r="A551" s="37" t="s">
        <v>928</v>
      </c>
      <c r="B551" s="6" t="s">
        <v>2027</v>
      </c>
      <c r="C551" s="4">
        <f>ROUNDUP(SUM(D551+E551+F551+G551+H551+I551+J551+K551+M551+O551+P551+Q551+R551+S551),2)</f>
        <v>18436440.550000001</v>
      </c>
      <c r="D551" s="4">
        <f>ROUNDUP(SUM(F551+G551+H551+I551+J551+K551+M551+O551+P551+Q551+R551+S551)*0.0214,2)</f>
        <v>386273.58</v>
      </c>
      <c r="E551" s="4"/>
      <c r="F551" s="4"/>
      <c r="G551" s="4">
        <v>18050166.969999999</v>
      </c>
      <c r="H551" s="4"/>
      <c r="I551" s="4"/>
      <c r="J551" s="4"/>
      <c r="K551" s="4"/>
      <c r="L551" s="1"/>
      <c r="M551" s="4"/>
      <c r="N551" s="5"/>
      <c r="O551" s="4"/>
      <c r="P551" s="4"/>
      <c r="Q551" s="4"/>
      <c r="R551" s="4"/>
      <c r="S551" s="4"/>
    </row>
    <row r="552" spans="1:19" hidden="1" x14ac:dyDescent="0.25">
      <c r="A552" s="37" t="s">
        <v>930</v>
      </c>
      <c r="B552" s="6" t="s">
        <v>981</v>
      </c>
      <c r="C552" s="4">
        <f t="shared" si="65"/>
        <v>107932.39</v>
      </c>
      <c r="D552" s="4"/>
      <c r="E552" s="4">
        <v>107932.39</v>
      </c>
      <c r="F552" s="4"/>
      <c r="G552" s="4"/>
      <c r="H552" s="4"/>
      <c r="I552" s="4"/>
      <c r="J552" s="4"/>
      <c r="K552" s="4"/>
      <c r="L552" s="1"/>
      <c r="M552" s="4"/>
      <c r="N552" s="5"/>
      <c r="O552" s="4"/>
      <c r="P552" s="4"/>
      <c r="Q552" s="4"/>
      <c r="R552" s="4"/>
      <c r="S552" s="4"/>
    </row>
    <row r="553" spans="1:19" hidden="1" x14ac:dyDescent="0.25">
      <c r="A553" s="37" t="s">
        <v>932</v>
      </c>
      <c r="B553" s="6" t="s">
        <v>983</v>
      </c>
      <c r="C553" s="4">
        <f t="shared" si="65"/>
        <v>111734.88</v>
      </c>
      <c r="D553" s="4"/>
      <c r="E553" s="4">
        <v>111734.87999999999</v>
      </c>
      <c r="F553" s="4"/>
      <c r="G553" s="4"/>
      <c r="H553" s="4"/>
      <c r="I553" s="4"/>
      <c r="J553" s="4"/>
      <c r="K553" s="4"/>
      <c r="L553" s="1"/>
      <c r="M553" s="4"/>
      <c r="N553" s="5"/>
      <c r="O553" s="4"/>
      <c r="P553" s="4"/>
      <c r="Q553" s="4"/>
      <c r="R553" s="4"/>
      <c r="S553" s="4"/>
    </row>
    <row r="554" spans="1:19" hidden="1" x14ac:dyDescent="0.25">
      <c r="A554" s="37" t="s">
        <v>934</v>
      </c>
      <c r="B554" s="6" t="s">
        <v>985</v>
      </c>
      <c r="C554" s="4">
        <f t="shared" si="65"/>
        <v>488397.47</v>
      </c>
      <c r="D554" s="4"/>
      <c r="E554" s="4">
        <v>488397.47</v>
      </c>
      <c r="F554" s="4"/>
      <c r="G554" s="4"/>
      <c r="H554" s="4"/>
      <c r="I554" s="4"/>
      <c r="J554" s="4"/>
      <c r="K554" s="4"/>
      <c r="L554" s="1"/>
      <c r="M554" s="4"/>
      <c r="N554" s="5"/>
      <c r="O554" s="4"/>
      <c r="P554" s="4"/>
      <c r="Q554" s="4"/>
      <c r="R554" s="4"/>
      <c r="S554" s="4"/>
    </row>
    <row r="555" spans="1:19" hidden="1" x14ac:dyDescent="0.25">
      <c r="A555" s="37" t="s">
        <v>935</v>
      </c>
      <c r="B555" s="6" t="s">
        <v>989</v>
      </c>
      <c r="C555" s="4">
        <f t="shared" si="65"/>
        <v>2371883</v>
      </c>
      <c r="D555" s="4"/>
      <c r="E555" s="4">
        <v>2371883</v>
      </c>
      <c r="F555" s="4"/>
      <c r="G555" s="4"/>
      <c r="H555" s="4"/>
      <c r="I555" s="4"/>
      <c r="J555" s="4"/>
      <c r="K555" s="4"/>
      <c r="L555" s="1"/>
      <c r="M555" s="4"/>
      <c r="N555" s="5"/>
      <c r="O555" s="4"/>
      <c r="P555" s="4"/>
      <c r="Q555" s="4"/>
      <c r="R555" s="4"/>
      <c r="S555" s="4"/>
    </row>
    <row r="556" spans="1:19" hidden="1" x14ac:dyDescent="0.25">
      <c r="A556" s="37" t="s">
        <v>937</v>
      </c>
      <c r="B556" s="6" t="s">
        <v>991</v>
      </c>
      <c r="C556" s="4">
        <f t="shared" si="65"/>
        <v>1876704.64</v>
      </c>
      <c r="D556" s="4"/>
      <c r="E556" s="4">
        <v>1876704.64</v>
      </c>
      <c r="F556" s="4"/>
      <c r="G556" s="4"/>
      <c r="H556" s="4"/>
      <c r="I556" s="4"/>
      <c r="J556" s="4"/>
      <c r="K556" s="4"/>
      <c r="L556" s="1"/>
      <c r="M556" s="4"/>
      <c r="N556" s="5"/>
      <c r="O556" s="4"/>
      <c r="P556" s="4"/>
      <c r="Q556" s="4"/>
      <c r="R556" s="4"/>
      <c r="S556" s="4"/>
    </row>
    <row r="557" spans="1:19" hidden="1" x14ac:dyDescent="0.25">
      <c r="A557" s="37" t="s">
        <v>939</v>
      </c>
      <c r="B557" s="6" t="s">
        <v>987</v>
      </c>
      <c r="C557" s="4">
        <f t="shared" si="65"/>
        <v>1538242.59</v>
      </c>
      <c r="D557" s="4"/>
      <c r="E557" s="4">
        <v>1538242.59</v>
      </c>
      <c r="F557" s="4"/>
      <c r="G557" s="4"/>
      <c r="H557" s="4"/>
      <c r="I557" s="4"/>
      <c r="J557" s="4"/>
      <c r="K557" s="4"/>
      <c r="L557" s="1"/>
      <c r="M557" s="4"/>
      <c r="N557" s="5"/>
      <c r="O557" s="4"/>
      <c r="P557" s="4"/>
      <c r="Q557" s="4"/>
      <c r="R557" s="4"/>
      <c r="S557" s="4"/>
    </row>
    <row r="558" spans="1:19" hidden="1" x14ac:dyDescent="0.25">
      <c r="A558" s="37" t="s">
        <v>941</v>
      </c>
      <c r="B558" s="6" t="s">
        <v>993</v>
      </c>
      <c r="C558" s="4">
        <f t="shared" si="65"/>
        <v>335596.95</v>
      </c>
      <c r="D558" s="4"/>
      <c r="E558" s="4">
        <v>335596.95</v>
      </c>
      <c r="F558" s="4"/>
      <c r="G558" s="4"/>
      <c r="H558" s="4"/>
      <c r="I558" s="4"/>
      <c r="J558" s="4"/>
      <c r="K558" s="4"/>
      <c r="L558" s="1"/>
      <c r="M558" s="4"/>
      <c r="N558" s="5"/>
      <c r="O558" s="4"/>
      <c r="P558" s="4"/>
      <c r="Q558" s="4"/>
      <c r="R558" s="4"/>
      <c r="S558" s="4"/>
    </row>
    <row r="559" spans="1:19" hidden="1" x14ac:dyDescent="0.25">
      <c r="A559" s="37" t="s">
        <v>943</v>
      </c>
      <c r="B559" s="6" t="s">
        <v>995</v>
      </c>
      <c r="C559" s="4">
        <f t="shared" si="65"/>
        <v>336806.37</v>
      </c>
      <c r="D559" s="4"/>
      <c r="E559" s="4">
        <v>336806.37</v>
      </c>
      <c r="F559" s="4"/>
      <c r="G559" s="4"/>
      <c r="H559" s="4"/>
      <c r="I559" s="4"/>
      <c r="J559" s="4"/>
      <c r="K559" s="4"/>
      <c r="L559" s="1"/>
      <c r="M559" s="4"/>
      <c r="N559" s="5"/>
      <c r="O559" s="4"/>
      <c r="P559" s="4"/>
      <c r="Q559" s="4"/>
      <c r="R559" s="4"/>
      <c r="S559" s="4"/>
    </row>
    <row r="560" spans="1:19" ht="15" hidden="1" customHeight="1" x14ac:dyDescent="0.25">
      <c r="A560" s="93" t="s">
        <v>1933</v>
      </c>
      <c r="B560" s="94"/>
      <c r="C560" s="2">
        <f t="shared" ref="C560:M560" si="66">SUM(C539:C559)</f>
        <v>67927017.470000014</v>
      </c>
      <c r="D560" s="2">
        <f t="shared" si="66"/>
        <v>1025767.54</v>
      </c>
      <c r="E560" s="2">
        <f t="shared" si="66"/>
        <v>18968187.950000007</v>
      </c>
      <c r="F560" s="2">
        <f t="shared" si="66"/>
        <v>0</v>
      </c>
      <c r="G560" s="2">
        <f t="shared" si="66"/>
        <v>36459749.739999995</v>
      </c>
      <c r="H560" s="2">
        <f t="shared" si="66"/>
        <v>5370531.3499999996</v>
      </c>
      <c r="I560" s="2">
        <f t="shared" si="66"/>
        <v>2394824.52</v>
      </c>
      <c r="J560" s="2">
        <f t="shared" si="66"/>
        <v>3707956.37</v>
      </c>
      <c r="K560" s="2">
        <f t="shared" si="66"/>
        <v>0</v>
      </c>
      <c r="L560" s="15">
        <f t="shared" si="66"/>
        <v>0</v>
      </c>
      <c r="M560" s="2">
        <f t="shared" si="66"/>
        <v>0</v>
      </c>
      <c r="N560" s="2" t="s">
        <v>1675</v>
      </c>
      <c r="O560" s="2">
        <f>SUM(O539:O559)</f>
        <v>0</v>
      </c>
      <c r="P560" s="2">
        <f>SUM(P539:P559)</f>
        <v>0</v>
      </c>
      <c r="Q560" s="2">
        <f>SUM(Q539:Q559)</f>
        <v>0</v>
      </c>
      <c r="R560" s="2">
        <f>SUM(R539:R559)</f>
        <v>0</v>
      </c>
      <c r="S560" s="2">
        <f>SUM(S539:S559)</f>
        <v>0</v>
      </c>
    </row>
    <row r="561" spans="1:19" ht="15" customHeight="1" x14ac:dyDescent="0.25">
      <c r="A561" s="95" t="s">
        <v>1742</v>
      </c>
      <c r="B561" s="96"/>
      <c r="C561" s="97"/>
      <c r="D561" s="2"/>
      <c r="E561" s="2"/>
      <c r="F561" s="2"/>
      <c r="G561" s="2"/>
      <c r="H561" s="2"/>
      <c r="I561" s="2"/>
      <c r="J561" s="2"/>
      <c r="K561" s="2"/>
      <c r="L561" s="15"/>
      <c r="M561" s="2"/>
      <c r="N561" s="3"/>
      <c r="O561" s="2"/>
      <c r="P561" s="2"/>
      <c r="Q561" s="2"/>
      <c r="R561" s="2"/>
      <c r="S561" s="2"/>
    </row>
    <row r="562" spans="1:19" x14ac:dyDescent="0.25">
      <c r="A562" s="37" t="s">
        <v>945</v>
      </c>
      <c r="B562" s="6" t="s">
        <v>1019</v>
      </c>
      <c r="C562" s="4">
        <f t="shared" ref="C562:C592" si="67">ROUNDUP(SUM(D562+E562+F562+G562+H562+I562+J562+K562+M562+O562+P562+Q562+R562+S562),2)</f>
        <v>233350.75</v>
      </c>
      <c r="D562" s="4"/>
      <c r="E562" s="4">
        <v>233350.75</v>
      </c>
      <c r="F562" s="4"/>
      <c r="G562" s="4"/>
      <c r="H562" s="4"/>
      <c r="I562" s="4"/>
      <c r="J562" s="4"/>
      <c r="K562" s="4"/>
      <c r="L562" s="1"/>
      <c r="M562" s="4"/>
      <c r="N562" s="5"/>
      <c r="O562" s="4"/>
      <c r="P562" s="4"/>
      <c r="Q562" s="4"/>
      <c r="R562" s="4"/>
      <c r="S562" s="4"/>
    </row>
    <row r="563" spans="1:19" x14ac:dyDescent="0.25">
      <c r="A563" s="37" t="s">
        <v>947</v>
      </c>
      <c r="B563" s="6" t="s">
        <v>1022</v>
      </c>
      <c r="C563" s="4">
        <f t="shared" si="67"/>
        <v>329493.57</v>
      </c>
      <c r="D563" s="4"/>
      <c r="E563" s="4">
        <v>329493.57</v>
      </c>
      <c r="F563" s="4"/>
      <c r="G563" s="4"/>
      <c r="H563" s="4"/>
      <c r="I563" s="4"/>
      <c r="J563" s="4"/>
      <c r="K563" s="4"/>
      <c r="L563" s="1"/>
      <c r="M563" s="4"/>
      <c r="N563" s="5"/>
      <c r="O563" s="4"/>
      <c r="P563" s="4"/>
      <c r="Q563" s="4"/>
      <c r="R563" s="4"/>
      <c r="S563" s="4"/>
    </row>
    <row r="564" spans="1:19" x14ac:dyDescent="0.25">
      <c r="A564" s="37" t="s">
        <v>949</v>
      </c>
      <c r="B564" s="52" t="s">
        <v>1948</v>
      </c>
      <c r="C564" s="4">
        <f>ROUND(SUM(D564+E564+F564+G564+H564+I564+J564+K564+M564+O564+P564+Q564+R564+S564),2)</f>
        <v>309590.59999999998</v>
      </c>
      <c r="D564" s="4">
        <v>6486.43</v>
      </c>
      <c r="E564" s="4"/>
      <c r="F564" s="4"/>
      <c r="G564" s="4"/>
      <c r="H564" s="4"/>
      <c r="I564" s="4"/>
      <c r="J564" s="4"/>
      <c r="K564" s="48">
        <v>303104.17</v>
      </c>
      <c r="L564" s="1"/>
      <c r="M564" s="4"/>
      <c r="N564" s="5"/>
      <c r="O564" s="4"/>
      <c r="P564" s="4"/>
      <c r="Q564" s="4"/>
      <c r="R564" s="4"/>
      <c r="S564" s="4"/>
    </row>
    <row r="565" spans="1:19" x14ac:dyDescent="0.25">
      <c r="A565" s="37" t="s">
        <v>951</v>
      </c>
      <c r="B565" s="6" t="s">
        <v>1026</v>
      </c>
      <c r="C565" s="4">
        <f t="shared" si="67"/>
        <v>1026175.05</v>
      </c>
      <c r="D565" s="4"/>
      <c r="E565" s="4">
        <v>1026175.05</v>
      </c>
      <c r="F565" s="4"/>
      <c r="G565" s="4"/>
      <c r="H565" s="4"/>
      <c r="I565" s="4"/>
      <c r="J565" s="4"/>
      <c r="K565" s="4"/>
      <c r="L565" s="1"/>
      <c r="M565" s="4"/>
      <c r="N565" s="5"/>
      <c r="O565" s="4"/>
      <c r="P565" s="4"/>
      <c r="Q565" s="4"/>
      <c r="R565" s="4"/>
      <c r="S565" s="4"/>
    </row>
    <row r="566" spans="1:19" x14ac:dyDescent="0.25">
      <c r="A566" s="37" t="s">
        <v>953</v>
      </c>
      <c r="B566" s="30" t="s">
        <v>1952</v>
      </c>
      <c r="C566" s="4">
        <f>ROUND(SUM(D566+E566+F566+G566+H566+I566+J566+K566+M566+O566+Q566+S566),2)</f>
        <v>544278</v>
      </c>
      <c r="D566" s="4">
        <v>11403.51</v>
      </c>
      <c r="E566" s="4"/>
      <c r="F566" s="4"/>
      <c r="G566" s="4"/>
      <c r="H566" s="4"/>
      <c r="I566" s="4"/>
      <c r="J566" s="4"/>
      <c r="K566" s="48">
        <v>532874.49</v>
      </c>
      <c r="L566" s="1"/>
      <c r="M566" s="4"/>
      <c r="N566" s="5"/>
      <c r="O566" s="4"/>
      <c r="P566" s="4"/>
      <c r="Q566" s="4"/>
      <c r="R566" s="4"/>
      <c r="S566" s="4"/>
    </row>
    <row r="567" spans="1:19" x14ac:dyDescent="0.25">
      <c r="A567" s="37" t="s">
        <v>955</v>
      </c>
      <c r="B567" s="52" t="s">
        <v>1954</v>
      </c>
      <c r="C567" s="4">
        <f>ROUND(SUM(D567+E567+F567+G567+H567+I567+J567+K567+M567+O567+Q567+S567),2)</f>
        <v>590783.88</v>
      </c>
      <c r="D567" s="4">
        <v>12377.89</v>
      </c>
      <c r="E567" s="4"/>
      <c r="F567" s="4"/>
      <c r="G567" s="4"/>
      <c r="H567" s="4"/>
      <c r="I567" s="4"/>
      <c r="J567" s="4"/>
      <c r="K567" s="48">
        <v>578405.99</v>
      </c>
      <c r="L567" s="1"/>
      <c r="M567" s="4"/>
      <c r="N567" s="5"/>
      <c r="O567" s="4"/>
      <c r="P567" s="4"/>
      <c r="Q567" s="4"/>
      <c r="R567" s="4"/>
      <c r="S567" s="4"/>
    </row>
    <row r="568" spans="1:19" x14ac:dyDescent="0.25">
      <c r="A568" s="37" t="s">
        <v>957</v>
      </c>
      <c r="B568" s="53" t="s">
        <v>1956</v>
      </c>
      <c r="C568" s="4">
        <f>ROUND(SUM(D568+E568+F568+G568+H568+I568+J568+K568+M568+O568+Q568+S568),2)</f>
        <v>478488.03</v>
      </c>
      <c r="D568" s="4">
        <v>10025.11</v>
      </c>
      <c r="E568" s="4"/>
      <c r="F568" s="4"/>
      <c r="G568" s="4"/>
      <c r="H568" s="4"/>
      <c r="I568" s="4"/>
      <c r="J568" s="4"/>
      <c r="K568" s="48">
        <v>468462.92</v>
      </c>
      <c r="L568" s="1"/>
      <c r="M568" s="4"/>
      <c r="N568" s="5"/>
      <c r="O568" s="4"/>
      <c r="P568" s="4"/>
      <c r="Q568" s="4"/>
      <c r="R568" s="4"/>
      <c r="S568" s="4"/>
    </row>
    <row r="569" spans="1:19" x14ac:dyDescent="0.25">
      <c r="A569" s="37" t="s">
        <v>959</v>
      </c>
      <c r="B569" s="54" t="s">
        <v>1958</v>
      </c>
      <c r="C569" s="4">
        <f>ROUND(SUM(D569+E569+F569+G569+H569+I569+J569+K569+M569+O569+Q569+S569),2)</f>
        <v>551495.93999999994</v>
      </c>
      <c r="D569" s="4">
        <v>11554.74</v>
      </c>
      <c r="E569" s="4"/>
      <c r="F569" s="4"/>
      <c r="G569" s="4"/>
      <c r="H569" s="4"/>
      <c r="I569" s="4"/>
      <c r="J569" s="4"/>
      <c r="K569" s="48">
        <v>539941.19999999995</v>
      </c>
      <c r="L569" s="1"/>
      <c r="M569" s="4"/>
      <c r="N569" s="5"/>
      <c r="O569" s="4"/>
      <c r="P569" s="4"/>
      <c r="Q569" s="4"/>
      <c r="R569" s="4"/>
      <c r="S569" s="4"/>
    </row>
    <row r="570" spans="1:19" x14ac:dyDescent="0.25">
      <c r="A570" s="37" t="s">
        <v>960</v>
      </c>
      <c r="B570" s="6" t="s">
        <v>1028</v>
      </c>
      <c r="C570" s="4">
        <f t="shared" si="67"/>
        <v>42012.09</v>
      </c>
      <c r="D570" s="4"/>
      <c r="E570" s="4">
        <v>42012.09</v>
      </c>
      <c r="F570" s="4"/>
      <c r="G570" s="4"/>
      <c r="H570" s="4"/>
      <c r="I570" s="4"/>
      <c r="J570" s="4"/>
      <c r="K570" s="4"/>
      <c r="L570" s="1"/>
      <c r="M570" s="4"/>
      <c r="N570" s="5"/>
      <c r="O570" s="4"/>
      <c r="P570" s="4"/>
      <c r="Q570" s="4"/>
      <c r="R570" s="4"/>
      <c r="S570" s="4"/>
    </row>
    <row r="571" spans="1:19" x14ac:dyDescent="0.25">
      <c r="A571" s="37" t="s">
        <v>962</v>
      </c>
      <c r="B571" s="6" t="s">
        <v>1030</v>
      </c>
      <c r="C571" s="4">
        <f t="shared" si="67"/>
        <v>526268.79</v>
      </c>
      <c r="D571" s="4"/>
      <c r="E571" s="4">
        <v>526268.79</v>
      </c>
      <c r="F571" s="4"/>
      <c r="G571" s="4"/>
      <c r="H571" s="4"/>
      <c r="I571" s="4"/>
      <c r="J571" s="4"/>
      <c r="K571" s="4"/>
      <c r="L571" s="1"/>
      <c r="M571" s="4"/>
      <c r="N571" s="5"/>
      <c r="O571" s="4"/>
      <c r="P571" s="4"/>
      <c r="Q571" s="4"/>
      <c r="R571" s="4"/>
      <c r="S571" s="4"/>
    </row>
    <row r="572" spans="1:19" x14ac:dyDescent="0.25">
      <c r="A572" s="37" t="s">
        <v>964</v>
      </c>
      <c r="B572" s="6" t="s">
        <v>1032</v>
      </c>
      <c r="C572" s="4">
        <f t="shared" si="67"/>
        <v>573089.37</v>
      </c>
      <c r="D572" s="4"/>
      <c r="E572" s="4">
        <v>573089.37</v>
      </c>
      <c r="F572" s="4"/>
      <c r="G572" s="4"/>
      <c r="H572" s="4"/>
      <c r="I572" s="4"/>
      <c r="J572" s="4"/>
      <c r="K572" s="4"/>
      <c r="L572" s="1"/>
      <c r="M572" s="4"/>
      <c r="N572" s="5"/>
      <c r="O572" s="4"/>
      <c r="P572" s="4"/>
      <c r="Q572" s="4"/>
      <c r="R572" s="4"/>
      <c r="S572" s="4"/>
    </row>
    <row r="573" spans="1:19" x14ac:dyDescent="0.25">
      <c r="A573" s="37" t="s">
        <v>966</v>
      </c>
      <c r="B573" s="30" t="s">
        <v>1960</v>
      </c>
      <c r="C573" s="4">
        <f t="shared" ref="C573" si="68">ROUND(SUM(D573+E573+F573+G573+H573+I573+J573+K573+M573+O573+P573+Q573+R573+S573),2)</f>
        <v>514410.16</v>
      </c>
      <c r="D573" s="4">
        <v>239131.09</v>
      </c>
      <c r="E573" s="4"/>
      <c r="F573" s="4"/>
      <c r="G573" s="4"/>
      <c r="H573" s="4"/>
      <c r="I573" s="4"/>
      <c r="J573" s="4"/>
      <c r="K573" s="48">
        <v>275279.07</v>
      </c>
      <c r="L573" s="1"/>
      <c r="M573" s="4"/>
      <c r="N573" s="5"/>
      <c r="O573" s="4"/>
      <c r="P573" s="4"/>
      <c r="Q573" s="4"/>
      <c r="R573" s="4"/>
      <c r="S573" s="4"/>
    </row>
    <row r="574" spans="1:19" x14ac:dyDescent="0.25">
      <c r="A574" s="37" t="s">
        <v>968</v>
      </c>
      <c r="B574" s="6" t="s">
        <v>1035</v>
      </c>
      <c r="C574" s="4">
        <f t="shared" si="67"/>
        <v>42607.42</v>
      </c>
      <c r="D574" s="4"/>
      <c r="E574" s="4">
        <v>42607.42</v>
      </c>
      <c r="F574" s="4"/>
      <c r="G574" s="4"/>
      <c r="H574" s="4"/>
      <c r="I574" s="4"/>
      <c r="J574" s="4"/>
      <c r="K574" s="4"/>
      <c r="L574" s="1"/>
      <c r="M574" s="4"/>
      <c r="N574" s="5"/>
      <c r="O574" s="4"/>
      <c r="P574" s="4"/>
      <c r="Q574" s="4"/>
      <c r="R574" s="4"/>
      <c r="S574" s="4"/>
    </row>
    <row r="575" spans="1:19" x14ac:dyDescent="0.25">
      <c r="A575" s="37" t="s">
        <v>970</v>
      </c>
      <c r="B575" s="6" t="s">
        <v>1038</v>
      </c>
      <c r="C575" s="4">
        <f t="shared" si="67"/>
        <v>68656.14</v>
      </c>
      <c r="D575" s="4"/>
      <c r="E575" s="4">
        <v>68656.14</v>
      </c>
      <c r="F575" s="4"/>
      <c r="G575" s="4"/>
      <c r="H575" s="4"/>
      <c r="I575" s="4"/>
      <c r="J575" s="4"/>
      <c r="K575" s="4"/>
      <c r="L575" s="1"/>
      <c r="M575" s="4"/>
      <c r="N575" s="5"/>
      <c r="O575" s="4"/>
      <c r="P575" s="4"/>
      <c r="Q575" s="4"/>
      <c r="R575" s="4"/>
      <c r="S575" s="4"/>
    </row>
    <row r="576" spans="1:19" x14ac:dyDescent="0.25">
      <c r="A576" s="37" t="s">
        <v>972</v>
      </c>
      <c r="B576" s="6" t="s">
        <v>1040</v>
      </c>
      <c r="C576" s="4">
        <f t="shared" si="67"/>
        <v>71616.649999999994</v>
      </c>
      <c r="D576" s="4"/>
      <c r="E576" s="4">
        <v>71616.649999999994</v>
      </c>
      <c r="F576" s="4"/>
      <c r="G576" s="4"/>
      <c r="H576" s="4"/>
      <c r="I576" s="4"/>
      <c r="J576" s="4"/>
      <c r="K576" s="4"/>
      <c r="L576" s="1"/>
      <c r="M576" s="4"/>
      <c r="N576" s="5"/>
      <c r="O576" s="4"/>
      <c r="P576" s="4"/>
      <c r="Q576" s="4"/>
      <c r="R576" s="4"/>
      <c r="S576" s="4"/>
    </row>
    <row r="577" spans="1:19" x14ac:dyDescent="0.25">
      <c r="A577" s="37" t="s">
        <v>974</v>
      </c>
      <c r="B577" s="6" t="s">
        <v>1042</v>
      </c>
      <c r="C577" s="4">
        <f t="shared" si="67"/>
        <v>185190.71</v>
      </c>
      <c r="D577" s="4"/>
      <c r="E577" s="4">
        <v>185190.71</v>
      </c>
      <c r="F577" s="4"/>
      <c r="G577" s="4"/>
      <c r="H577" s="4"/>
      <c r="I577" s="4"/>
      <c r="J577" s="4"/>
      <c r="K577" s="4"/>
      <c r="L577" s="1"/>
      <c r="M577" s="4"/>
      <c r="N577" s="5"/>
      <c r="O577" s="4"/>
      <c r="P577" s="4"/>
      <c r="Q577" s="4"/>
      <c r="R577" s="4"/>
      <c r="S577" s="4"/>
    </row>
    <row r="578" spans="1:19" x14ac:dyDescent="0.25">
      <c r="A578" s="37" t="s">
        <v>976</v>
      </c>
      <c r="B578" s="6" t="s">
        <v>1044</v>
      </c>
      <c r="C578" s="4">
        <f t="shared" si="67"/>
        <v>404077.55</v>
      </c>
      <c r="D578" s="4"/>
      <c r="E578" s="4">
        <v>404077.55</v>
      </c>
      <c r="F578" s="4"/>
      <c r="G578" s="4"/>
      <c r="H578" s="4"/>
      <c r="I578" s="4"/>
      <c r="J578" s="4"/>
      <c r="K578" s="4"/>
      <c r="L578" s="1"/>
      <c r="M578" s="4"/>
      <c r="N578" s="5"/>
      <c r="O578" s="4"/>
      <c r="P578" s="4"/>
      <c r="Q578" s="4"/>
      <c r="R578" s="4"/>
      <c r="S578" s="4"/>
    </row>
    <row r="579" spans="1:19" x14ac:dyDescent="0.25">
      <c r="A579" s="37" t="s">
        <v>978</v>
      </c>
      <c r="B579" s="52" t="s">
        <v>1962</v>
      </c>
      <c r="C579" s="4">
        <v>1240073.08</v>
      </c>
      <c r="D579" s="4">
        <f t="shared" ref="D579:D580" si="69">ROUND((F579+G579+H579+I579+J579+K579+M579+O579+P579+Q579+R579+S579)*0.0214,2)</f>
        <v>25981.56</v>
      </c>
      <c r="E579" s="4"/>
      <c r="F579" s="4"/>
      <c r="G579" s="4"/>
      <c r="H579" s="4"/>
      <c r="I579" s="4"/>
      <c r="J579" s="4"/>
      <c r="K579" s="48">
        <v>1214091.52</v>
      </c>
      <c r="L579" s="1"/>
      <c r="M579" s="4"/>
      <c r="N579" s="5"/>
      <c r="O579" s="4"/>
      <c r="P579" s="4"/>
      <c r="Q579" s="4"/>
      <c r="R579" s="4"/>
      <c r="S579" s="4"/>
    </row>
    <row r="580" spans="1:19" x14ac:dyDescent="0.25">
      <c r="A580" s="37" t="s">
        <v>980</v>
      </c>
      <c r="B580" s="52" t="s">
        <v>1964</v>
      </c>
      <c r="C580" s="4">
        <f>ROUND(SUM(D580+E580+F580+G580+H580+I580+J580+K580+M580+O580+P580+Q580+R580+S580),2)</f>
        <v>583342.42000000004</v>
      </c>
      <c r="D580" s="4">
        <f t="shared" si="69"/>
        <v>12221.98</v>
      </c>
      <c r="E580" s="4"/>
      <c r="F580" s="4"/>
      <c r="G580" s="4"/>
      <c r="H580" s="4"/>
      <c r="I580" s="4"/>
      <c r="J580" s="4"/>
      <c r="K580" s="48">
        <v>571120.43999999994</v>
      </c>
      <c r="L580" s="1"/>
      <c r="M580" s="4"/>
      <c r="N580" s="5"/>
      <c r="O580" s="4"/>
      <c r="P580" s="4"/>
      <c r="Q580" s="4"/>
      <c r="R580" s="4"/>
      <c r="S580" s="4"/>
    </row>
    <row r="581" spans="1:19" x14ac:dyDescent="0.25">
      <c r="A581" s="37" t="s">
        <v>982</v>
      </c>
      <c r="B581" s="6" t="s">
        <v>1046</v>
      </c>
      <c r="C581" s="4">
        <f t="shared" si="67"/>
        <v>192275.13</v>
      </c>
      <c r="D581" s="4"/>
      <c r="E581" s="4">
        <v>192275.13</v>
      </c>
      <c r="F581" s="4"/>
      <c r="G581" s="4"/>
      <c r="H581" s="4"/>
      <c r="I581" s="4"/>
      <c r="J581" s="4"/>
      <c r="K581" s="4"/>
      <c r="L581" s="1"/>
      <c r="M581" s="4"/>
      <c r="N581" s="5"/>
      <c r="O581" s="4"/>
      <c r="P581" s="4"/>
      <c r="Q581" s="4"/>
      <c r="R581" s="4"/>
      <c r="S581" s="4"/>
    </row>
    <row r="582" spans="1:19" x14ac:dyDescent="0.25">
      <c r="A582" s="37" t="s">
        <v>984</v>
      </c>
      <c r="B582" s="6" t="s">
        <v>1048</v>
      </c>
      <c r="C582" s="4">
        <f t="shared" si="67"/>
        <v>151053.75</v>
      </c>
      <c r="D582" s="4"/>
      <c r="E582" s="4">
        <v>151053.75</v>
      </c>
      <c r="F582" s="4"/>
      <c r="G582" s="4"/>
      <c r="H582" s="4"/>
      <c r="I582" s="4"/>
      <c r="J582" s="4"/>
      <c r="K582" s="4"/>
      <c r="L582" s="1"/>
      <c r="M582" s="4"/>
      <c r="N582" s="5"/>
      <c r="O582" s="4"/>
      <c r="P582" s="4"/>
      <c r="Q582" s="4"/>
      <c r="R582" s="4"/>
      <c r="S582" s="4"/>
    </row>
    <row r="583" spans="1:19" x14ac:dyDescent="0.25">
      <c r="A583" s="37" t="s">
        <v>986</v>
      </c>
      <c r="B583" s="6" t="s">
        <v>1050</v>
      </c>
      <c r="C583" s="4">
        <f t="shared" si="67"/>
        <v>231674.5</v>
      </c>
      <c r="D583" s="4"/>
      <c r="E583" s="4">
        <v>231674.5</v>
      </c>
      <c r="F583" s="4"/>
      <c r="G583" s="4"/>
      <c r="H583" s="4"/>
      <c r="I583" s="4"/>
      <c r="J583" s="4"/>
      <c r="K583" s="4"/>
      <c r="L583" s="1"/>
      <c r="M583" s="4"/>
      <c r="N583" s="5"/>
      <c r="O583" s="4"/>
      <c r="P583" s="4"/>
      <c r="Q583" s="4"/>
      <c r="R583" s="4"/>
      <c r="S583" s="4"/>
    </row>
    <row r="584" spans="1:19" x14ac:dyDescent="0.25">
      <c r="A584" s="37" t="s">
        <v>988</v>
      </c>
      <c r="B584" s="6" t="s">
        <v>1052</v>
      </c>
      <c r="C584" s="4">
        <f t="shared" si="67"/>
        <v>209400.49</v>
      </c>
      <c r="D584" s="4"/>
      <c r="E584" s="4">
        <v>209400.49</v>
      </c>
      <c r="F584" s="4"/>
      <c r="G584" s="4"/>
      <c r="H584" s="4"/>
      <c r="I584" s="4"/>
      <c r="J584" s="4"/>
      <c r="K584" s="4"/>
      <c r="L584" s="1"/>
      <c r="M584" s="4"/>
      <c r="N584" s="5"/>
      <c r="O584" s="4"/>
      <c r="P584" s="4"/>
      <c r="Q584" s="4"/>
      <c r="R584" s="4"/>
      <c r="S584" s="4"/>
    </row>
    <row r="585" spans="1:19" x14ac:dyDescent="0.25">
      <c r="A585" s="37" t="s">
        <v>990</v>
      </c>
      <c r="B585" s="6" t="s">
        <v>1054</v>
      </c>
      <c r="C585" s="4">
        <f t="shared" si="67"/>
        <v>66069.84</v>
      </c>
      <c r="D585" s="4"/>
      <c r="E585" s="4">
        <v>66069.84</v>
      </c>
      <c r="F585" s="4"/>
      <c r="G585" s="4"/>
      <c r="H585" s="4"/>
      <c r="I585" s="4"/>
      <c r="J585" s="4"/>
      <c r="K585" s="4"/>
      <c r="L585" s="1"/>
      <c r="M585" s="4"/>
      <c r="N585" s="5"/>
      <c r="O585" s="4"/>
      <c r="P585" s="4"/>
      <c r="Q585" s="4"/>
      <c r="R585" s="4"/>
      <c r="S585" s="4"/>
    </row>
    <row r="586" spans="1:19" x14ac:dyDescent="0.25">
      <c r="A586" s="37" t="s">
        <v>992</v>
      </c>
      <c r="B586" s="6" t="s">
        <v>1002</v>
      </c>
      <c r="C586" s="4">
        <f t="shared" si="67"/>
        <v>360918.46</v>
      </c>
      <c r="D586" s="4"/>
      <c r="E586" s="4">
        <v>360918.46</v>
      </c>
      <c r="F586" s="4"/>
      <c r="G586" s="4"/>
      <c r="H586" s="4"/>
      <c r="I586" s="4"/>
      <c r="J586" s="4"/>
      <c r="K586" s="4"/>
      <c r="L586" s="1"/>
      <c r="M586" s="4"/>
      <c r="N586" s="5"/>
      <c r="O586" s="4"/>
      <c r="P586" s="4"/>
      <c r="Q586" s="4"/>
      <c r="R586" s="4"/>
      <c r="S586" s="4"/>
    </row>
    <row r="587" spans="1:19" x14ac:dyDescent="0.25">
      <c r="A587" s="37" t="s">
        <v>994</v>
      </c>
      <c r="B587" s="6" t="s">
        <v>1004</v>
      </c>
      <c r="C587" s="4">
        <f t="shared" si="67"/>
        <v>195192.67</v>
      </c>
      <c r="D587" s="4"/>
      <c r="E587" s="4">
        <v>195192.67</v>
      </c>
      <c r="F587" s="4"/>
      <c r="G587" s="4"/>
      <c r="H587" s="4"/>
      <c r="I587" s="4"/>
      <c r="J587" s="4"/>
      <c r="K587" s="4"/>
      <c r="L587" s="1"/>
      <c r="M587" s="4"/>
      <c r="N587" s="5"/>
      <c r="O587" s="4"/>
      <c r="P587" s="4"/>
      <c r="Q587" s="4"/>
      <c r="R587" s="4"/>
      <c r="S587" s="4"/>
    </row>
    <row r="588" spans="1:19" x14ac:dyDescent="0.25">
      <c r="A588" s="37" t="s">
        <v>996</v>
      </c>
      <c r="B588" s="6" t="s">
        <v>1006</v>
      </c>
      <c r="C588" s="4">
        <f t="shared" si="67"/>
        <v>46050.95</v>
      </c>
      <c r="D588" s="4"/>
      <c r="E588" s="4">
        <v>46050.95</v>
      </c>
      <c r="F588" s="4"/>
      <c r="G588" s="4"/>
      <c r="H588" s="4"/>
      <c r="I588" s="4"/>
      <c r="J588" s="4"/>
      <c r="K588" s="4"/>
      <c r="L588" s="1"/>
      <c r="M588" s="4"/>
      <c r="N588" s="5"/>
      <c r="O588" s="4"/>
      <c r="P588" s="4"/>
      <c r="Q588" s="4"/>
      <c r="R588" s="4"/>
      <c r="S588" s="4"/>
    </row>
    <row r="589" spans="1:19" x14ac:dyDescent="0.25">
      <c r="A589" s="37" t="s">
        <v>998</v>
      </c>
      <c r="B589" s="6" t="s">
        <v>1009</v>
      </c>
      <c r="C589" s="4">
        <f t="shared" si="67"/>
        <v>22238.26</v>
      </c>
      <c r="D589" s="4"/>
      <c r="E589" s="4">
        <v>22238.26</v>
      </c>
      <c r="F589" s="4"/>
      <c r="G589" s="4"/>
      <c r="H589" s="4"/>
      <c r="I589" s="4"/>
      <c r="J589" s="4"/>
      <c r="K589" s="4"/>
      <c r="L589" s="1"/>
      <c r="M589" s="4"/>
      <c r="N589" s="5"/>
      <c r="O589" s="4"/>
      <c r="P589" s="4"/>
      <c r="Q589" s="4"/>
      <c r="R589" s="4"/>
      <c r="S589" s="4"/>
    </row>
    <row r="590" spans="1:19" x14ac:dyDescent="0.25">
      <c r="A590" s="37" t="s">
        <v>1000</v>
      </c>
      <c r="B590" s="6" t="s">
        <v>1012</v>
      </c>
      <c r="C590" s="4">
        <f t="shared" si="67"/>
        <v>418629.62</v>
      </c>
      <c r="D590" s="4"/>
      <c r="E590" s="4">
        <v>418629.62</v>
      </c>
      <c r="F590" s="4"/>
      <c r="G590" s="4"/>
      <c r="H590" s="4"/>
      <c r="I590" s="4"/>
      <c r="J590" s="4"/>
      <c r="K590" s="4"/>
      <c r="L590" s="1"/>
      <c r="M590" s="4"/>
      <c r="N590" s="5"/>
      <c r="O590" s="4"/>
      <c r="P590" s="4"/>
      <c r="Q590" s="4"/>
      <c r="R590" s="4"/>
      <c r="S590" s="4"/>
    </row>
    <row r="591" spans="1:19" x14ac:dyDescent="0.25">
      <c r="A591" s="37" t="s">
        <v>1001</v>
      </c>
      <c r="B591" s="6" t="s">
        <v>999</v>
      </c>
      <c r="C591" s="4">
        <f t="shared" si="67"/>
        <v>49588.52</v>
      </c>
      <c r="D591" s="4"/>
      <c r="E591" s="4">
        <v>49588.52</v>
      </c>
      <c r="F591" s="4"/>
      <c r="G591" s="4"/>
      <c r="H591" s="4"/>
      <c r="I591" s="4"/>
      <c r="J591" s="4"/>
      <c r="K591" s="4"/>
      <c r="L591" s="1"/>
      <c r="M591" s="4"/>
      <c r="N591" s="5"/>
      <c r="O591" s="4"/>
      <c r="P591" s="4"/>
      <c r="Q591" s="4"/>
      <c r="R591" s="4"/>
      <c r="S591" s="4"/>
    </row>
    <row r="592" spans="1:19" x14ac:dyDescent="0.25">
      <c r="A592" s="37" t="s">
        <v>1003</v>
      </c>
      <c r="B592" s="6" t="s">
        <v>997</v>
      </c>
      <c r="C592" s="4">
        <f t="shared" si="67"/>
        <v>101165.05</v>
      </c>
      <c r="D592" s="4"/>
      <c r="E592" s="4">
        <v>101165.05</v>
      </c>
      <c r="F592" s="4"/>
      <c r="G592" s="4"/>
      <c r="H592" s="4"/>
      <c r="I592" s="4"/>
      <c r="J592" s="4"/>
      <c r="K592" s="4"/>
      <c r="L592" s="1"/>
      <c r="M592" s="4"/>
      <c r="N592" s="5"/>
      <c r="O592" s="4"/>
      <c r="P592" s="4"/>
      <c r="Q592" s="4"/>
      <c r="R592" s="4"/>
      <c r="S592" s="4"/>
    </row>
    <row r="593" spans="1:19" ht="15" customHeight="1" x14ac:dyDescent="0.25">
      <c r="A593" s="93" t="s">
        <v>1886</v>
      </c>
      <c r="B593" s="94"/>
      <c r="C593" s="2">
        <f t="shared" ref="C593:M593" si="70">SUM(C562:C592)</f>
        <v>10359257.439999999</v>
      </c>
      <c r="D593" s="2">
        <f t="shared" si="70"/>
        <v>329182.31</v>
      </c>
      <c r="E593" s="2">
        <f t="shared" si="70"/>
        <v>5546795.3299999991</v>
      </c>
      <c r="F593" s="2">
        <f t="shared" si="70"/>
        <v>0</v>
      </c>
      <c r="G593" s="2">
        <f t="shared" si="70"/>
        <v>0</v>
      </c>
      <c r="H593" s="2">
        <f t="shared" si="70"/>
        <v>0</v>
      </c>
      <c r="I593" s="2">
        <f t="shared" si="70"/>
        <v>0</v>
      </c>
      <c r="J593" s="2">
        <f t="shared" si="70"/>
        <v>0</v>
      </c>
      <c r="K593" s="2">
        <f t="shared" si="70"/>
        <v>4483279.7999999989</v>
      </c>
      <c r="L593" s="15">
        <f t="shared" si="70"/>
        <v>0</v>
      </c>
      <c r="M593" s="2">
        <f t="shared" si="70"/>
        <v>0</v>
      </c>
      <c r="N593" s="2" t="s">
        <v>1675</v>
      </c>
      <c r="O593" s="2">
        <f>SUM(O562:O592)</f>
        <v>0</v>
      </c>
      <c r="P593" s="2">
        <f>SUM(P562:P592)</f>
        <v>0</v>
      </c>
      <c r="Q593" s="2">
        <f>SUM(Q562:Q592)</f>
        <v>0</v>
      </c>
      <c r="R593" s="2">
        <f>SUM(R562:R592)</f>
        <v>0</v>
      </c>
      <c r="S593" s="2">
        <f>SUM(S562:S592)</f>
        <v>0</v>
      </c>
    </row>
    <row r="594" spans="1:19" ht="15" hidden="1" customHeight="1" x14ac:dyDescent="0.25">
      <c r="A594" s="95" t="s">
        <v>1887</v>
      </c>
      <c r="B594" s="96"/>
      <c r="C594" s="97"/>
      <c r="D594" s="2"/>
      <c r="E594" s="2"/>
      <c r="F594" s="2"/>
      <c r="G594" s="2"/>
      <c r="H594" s="2"/>
      <c r="I594" s="2"/>
      <c r="J594" s="2"/>
      <c r="K594" s="2"/>
      <c r="L594" s="15"/>
      <c r="M594" s="2"/>
      <c r="N594" s="3"/>
      <c r="O594" s="2"/>
      <c r="P594" s="2"/>
      <c r="Q594" s="2"/>
      <c r="R594" s="2"/>
      <c r="S594" s="2"/>
    </row>
    <row r="595" spans="1:19" hidden="1" x14ac:dyDescent="0.25">
      <c r="A595" s="37" t="s">
        <v>1005</v>
      </c>
      <c r="B595" s="55" t="s">
        <v>1978</v>
      </c>
      <c r="C595" s="4">
        <f t="shared" ref="C595:C633" si="71">ROUNDUP(SUM(D595+E595+F595+G595+H595+I595+J595+K595+M595+O595+P595+Q595+R595+S595),2)</f>
        <v>1170028.23</v>
      </c>
      <c r="D595" s="4">
        <f>ROUNDUP(SUM(F595+G595+H595+I595+J595+K595+M595+O595+P595+Q595+R595+S595)*0.0214,2)</f>
        <v>24514.01</v>
      </c>
      <c r="E595" s="4"/>
      <c r="F595" s="4">
        <v>531413.68000000005</v>
      </c>
      <c r="G595" s="4">
        <v>232515.33</v>
      </c>
      <c r="H595" s="4">
        <v>85630.56</v>
      </c>
      <c r="I595" s="4">
        <v>86134.67</v>
      </c>
      <c r="J595" s="4">
        <v>209819.98</v>
      </c>
      <c r="K595" s="4"/>
      <c r="L595" s="1"/>
      <c r="M595" s="4"/>
      <c r="N595" s="5"/>
      <c r="O595" s="4"/>
      <c r="P595" s="4"/>
      <c r="Q595" s="4"/>
      <c r="R595" s="4"/>
      <c r="S595" s="4"/>
    </row>
    <row r="596" spans="1:19" hidden="1" x14ac:dyDescent="0.25">
      <c r="A596" s="37" t="s">
        <v>1007</v>
      </c>
      <c r="B596" s="6" t="s">
        <v>1060</v>
      </c>
      <c r="C596" s="4">
        <f t="shared" si="71"/>
        <v>2506817.67</v>
      </c>
      <c r="D596" s="4"/>
      <c r="E596" s="4">
        <v>2506817.67</v>
      </c>
      <c r="F596" s="4"/>
      <c r="G596" s="4"/>
      <c r="H596" s="4"/>
      <c r="I596" s="4"/>
      <c r="J596" s="4"/>
      <c r="K596" s="4"/>
      <c r="L596" s="1"/>
      <c r="M596" s="4"/>
      <c r="N596" s="5"/>
      <c r="O596" s="4"/>
      <c r="P596" s="4"/>
      <c r="Q596" s="4"/>
      <c r="R596" s="4"/>
      <c r="S596" s="4"/>
    </row>
    <row r="597" spans="1:19" hidden="1" x14ac:dyDescent="0.25">
      <c r="A597" s="37" t="s">
        <v>1008</v>
      </c>
      <c r="B597" s="6" t="s">
        <v>1062</v>
      </c>
      <c r="C597" s="4">
        <f t="shared" si="71"/>
        <v>854065.57</v>
      </c>
      <c r="D597" s="4"/>
      <c r="E597" s="4">
        <v>854065.57000000007</v>
      </c>
      <c r="F597" s="4"/>
      <c r="G597" s="4"/>
      <c r="H597" s="4"/>
      <c r="I597" s="4"/>
      <c r="J597" s="4"/>
      <c r="K597" s="4"/>
      <c r="L597" s="1"/>
      <c r="M597" s="4"/>
      <c r="N597" s="5"/>
      <c r="O597" s="4"/>
      <c r="P597" s="4"/>
      <c r="Q597" s="4"/>
      <c r="R597" s="4"/>
      <c r="S597" s="4"/>
    </row>
    <row r="598" spans="1:19" hidden="1" x14ac:dyDescent="0.25">
      <c r="A598" s="37" t="s">
        <v>1010</v>
      </c>
      <c r="B598" s="6" t="s">
        <v>1064</v>
      </c>
      <c r="C598" s="4">
        <f t="shared" si="71"/>
        <v>858579.61</v>
      </c>
      <c r="D598" s="4"/>
      <c r="E598" s="4">
        <v>858579.61</v>
      </c>
      <c r="F598" s="4"/>
      <c r="G598" s="4"/>
      <c r="H598" s="4"/>
      <c r="I598" s="4"/>
      <c r="J598" s="4"/>
      <c r="K598" s="4"/>
      <c r="L598" s="1"/>
      <c r="M598" s="4"/>
      <c r="N598" s="5"/>
      <c r="O598" s="4"/>
      <c r="P598" s="4"/>
      <c r="Q598" s="4"/>
      <c r="R598" s="4"/>
      <c r="S598" s="4"/>
    </row>
    <row r="599" spans="1:19" hidden="1" x14ac:dyDescent="0.25">
      <c r="A599" s="37" t="s">
        <v>1011</v>
      </c>
      <c r="B599" s="6" t="s">
        <v>1066</v>
      </c>
      <c r="C599" s="4">
        <f t="shared" si="71"/>
        <v>4903615.21</v>
      </c>
      <c r="D599" s="4"/>
      <c r="E599" s="4">
        <v>4903615.21</v>
      </c>
      <c r="F599" s="4"/>
      <c r="G599" s="4"/>
      <c r="H599" s="4"/>
      <c r="I599" s="4"/>
      <c r="J599" s="4"/>
      <c r="K599" s="4"/>
      <c r="L599" s="1"/>
      <c r="M599" s="4"/>
      <c r="N599" s="5"/>
      <c r="O599" s="4"/>
      <c r="P599" s="4"/>
      <c r="Q599" s="4"/>
      <c r="R599" s="4"/>
      <c r="S599" s="4"/>
    </row>
    <row r="600" spans="1:19" hidden="1" x14ac:dyDescent="0.25">
      <c r="A600" s="37" t="s">
        <v>1013</v>
      </c>
      <c r="B600" s="6" t="s">
        <v>1068</v>
      </c>
      <c r="C600" s="4">
        <f t="shared" si="71"/>
        <v>620640.43000000005</v>
      </c>
      <c r="D600" s="4"/>
      <c r="E600" s="4">
        <v>620640.43000000005</v>
      </c>
      <c r="F600" s="4"/>
      <c r="G600" s="4"/>
      <c r="H600" s="4"/>
      <c r="I600" s="4"/>
      <c r="J600" s="4"/>
      <c r="K600" s="4"/>
      <c r="L600" s="1"/>
      <c r="M600" s="4"/>
      <c r="N600" s="5"/>
      <c r="O600" s="4"/>
      <c r="P600" s="4"/>
      <c r="Q600" s="4"/>
      <c r="R600" s="4"/>
      <c r="S600" s="4"/>
    </row>
    <row r="601" spans="1:19" hidden="1" x14ac:dyDescent="0.25">
      <c r="A601" s="37" t="s">
        <v>1014</v>
      </c>
      <c r="B601" s="6" t="s">
        <v>1070</v>
      </c>
      <c r="C601" s="4">
        <f t="shared" si="71"/>
        <v>4572331.47</v>
      </c>
      <c r="D601" s="4"/>
      <c r="E601" s="4">
        <v>4572331.47</v>
      </c>
      <c r="F601" s="4"/>
      <c r="G601" s="4"/>
      <c r="H601" s="4"/>
      <c r="I601" s="4"/>
      <c r="J601" s="4"/>
      <c r="K601" s="4"/>
      <c r="L601" s="1"/>
      <c r="M601" s="4"/>
      <c r="N601" s="5"/>
      <c r="O601" s="4"/>
      <c r="P601" s="4"/>
      <c r="Q601" s="4"/>
      <c r="R601" s="4"/>
      <c r="S601" s="4"/>
    </row>
    <row r="602" spans="1:19" hidden="1" x14ac:dyDescent="0.25">
      <c r="A602" s="37" t="s">
        <v>1015</v>
      </c>
      <c r="B602" s="6" t="s">
        <v>1072</v>
      </c>
      <c r="C602" s="4">
        <f t="shared" si="71"/>
        <v>1192758.26</v>
      </c>
      <c r="D602" s="4"/>
      <c r="E602" s="4">
        <v>1192758.26</v>
      </c>
      <c r="F602" s="4"/>
      <c r="G602" s="4"/>
      <c r="H602" s="4"/>
      <c r="I602" s="4"/>
      <c r="J602" s="4"/>
      <c r="K602" s="4"/>
      <c r="L602" s="1"/>
      <c r="M602" s="4"/>
      <c r="N602" s="5"/>
      <c r="O602" s="4"/>
      <c r="P602" s="4"/>
      <c r="Q602" s="4"/>
      <c r="R602" s="4"/>
      <c r="S602" s="4"/>
    </row>
    <row r="603" spans="1:19" hidden="1" x14ac:dyDescent="0.25">
      <c r="A603" s="37" t="s">
        <v>1016</v>
      </c>
      <c r="B603" s="6" t="s">
        <v>1074</v>
      </c>
      <c r="C603" s="4">
        <f t="shared" si="71"/>
        <v>2054386.81</v>
      </c>
      <c r="D603" s="4"/>
      <c r="E603" s="4">
        <v>2054386.81</v>
      </c>
      <c r="F603" s="4"/>
      <c r="G603" s="4"/>
      <c r="H603" s="4"/>
      <c r="I603" s="4"/>
      <c r="J603" s="4"/>
      <c r="K603" s="4"/>
      <c r="L603" s="1"/>
      <c r="M603" s="4"/>
      <c r="N603" s="5"/>
      <c r="O603" s="4"/>
      <c r="P603" s="4"/>
      <c r="Q603" s="4"/>
      <c r="R603" s="4"/>
      <c r="S603" s="4"/>
    </row>
    <row r="604" spans="1:19" hidden="1" x14ac:dyDescent="0.25">
      <c r="A604" s="37" t="s">
        <v>1017</v>
      </c>
      <c r="B604" s="6" t="s">
        <v>1056</v>
      </c>
      <c r="C604" s="4">
        <f t="shared" si="71"/>
        <v>885305.95</v>
      </c>
      <c r="D604" s="4"/>
      <c r="E604" s="4">
        <v>885305.95</v>
      </c>
      <c r="F604" s="4"/>
      <c r="G604" s="4"/>
      <c r="H604" s="4"/>
      <c r="I604" s="4"/>
      <c r="J604" s="4"/>
      <c r="K604" s="4"/>
      <c r="L604" s="1"/>
      <c r="M604" s="4"/>
      <c r="N604" s="5"/>
      <c r="O604" s="4"/>
      <c r="P604" s="4"/>
      <c r="Q604" s="4"/>
      <c r="R604" s="4"/>
      <c r="S604" s="4"/>
    </row>
    <row r="605" spans="1:19" hidden="1" x14ac:dyDescent="0.25">
      <c r="A605" s="37" t="s">
        <v>1018</v>
      </c>
      <c r="B605" s="6" t="s">
        <v>1058</v>
      </c>
      <c r="C605" s="4">
        <f t="shared" si="71"/>
        <v>872135.74</v>
      </c>
      <c r="D605" s="4"/>
      <c r="E605" s="4">
        <v>872135.74</v>
      </c>
      <c r="F605" s="4"/>
      <c r="G605" s="4"/>
      <c r="H605" s="4"/>
      <c r="I605" s="4"/>
      <c r="J605" s="4"/>
      <c r="K605" s="4"/>
      <c r="L605" s="1"/>
      <c r="M605" s="4"/>
      <c r="N605" s="5"/>
      <c r="O605" s="4"/>
      <c r="P605" s="4"/>
      <c r="Q605" s="4"/>
      <c r="R605" s="4"/>
      <c r="S605" s="4"/>
    </row>
    <row r="606" spans="1:19" hidden="1" x14ac:dyDescent="0.25">
      <c r="A606" s="37" t="s">
        <v>1020</v>
      </c>
      <c r="B606" s="6" t="s">
        <v>1079</v>
      </c>
      <c r="C606" s="4">
        <f t="shared" si="71"/>
        <v>10590389.789999999</v>
      </c>
      <c r="D606" s="4">
        <f>ROUNDUP(SUM(F606+G606+H606+I606+J606+K606+M606+O606+P606+Q606+R606+S606)*0.0214,2)</f>
        <v>205718.93000000002</v>
      </c>
      <c r="E606" s="4">
        <v>771636.82000000007</v>
      </c>
      <c r="F606" s="4">
        <v>2506000.3699999996</v>
      </c>
      <c r="G606" s="4">
        <v>3172685.9099999997</v>
      </c>
      <c r="H606" s="4">
        <v>1864123.45</v>
      </c>
      <c r="I606" s="4">
        <v>783179.12</v>
      </c>
      <c r="J606" s="4">
        <v>1287045.19</v>
      </c>
      <c r="K606" s="4"/>
      <c r="L606" s="1"/>
      <c r="M606" s="4"/>
      <c r="N606" s="5"/>
      <c r="O606" s="4"/>
      <c r="P606" s="4"/>
      <c r="Q606" s="4"/>
      <c r="R606" s="4"/>
      <c r="S606" s="4"/>
    </row>
    <row r="607" spans="1:19" hidden="1" x14ac:dyDescent="0.25">
      <c r="A607" s="37" t="s">
        <v>1021</v>
      </c>
      <c r="B607" s="6" t="s">
        <v>1794</v>
      </c>
      <c r="C607" s="4">
        <f t="shared" si="71"/>
        <v>30930554.050000001</v>
      </c>
      <c r="D607" s="4">
        <f>ROUNDUP(SUM(F607+G607+H607+I607+J607+K607+M607+O607+P607+Q607+R607+S607)*0.0214,2)</f>
        <v>648045.68000000005</v>
      </c>
      <c r="E607" s="4"/>
      <c r="F607" s="4">
        <v>2671464.44</v>
      </c>
      <c r="G607" s="4"/>
      <c r="H607" s="4">
        <v>1975077.39</v>
      </c>
      <c r="I607" s="4">
        <v>880715.64</v>
      </c>
      <c r="J607" s="4">
        <v>1363639.71</v>
      </c>
      <c r="K607" s="4"/>
      <c r="L607" s="1"/>
      <c r="M607" s="4"/>
      <c r="N607" s="5" t="s">
        <v>1765</v>
      </c>
      <c r="O607" s="4">
        <v>8785287.9900000002</v>
      </c>
      <c r="P607" s="4"/>
      <c r="Q607" s="4">
        <v>14606323.199999999</v>
      </c>
      <c r="R607" s="4"/>
      <c r="S607" s="4"/>
    </row>
    <row r="608" spans="1:19" hidden="1" x14ac:dyDescent="0.25">
      <c r="A608" s="37" t="s">
        <v>1023</v>
      </c>
      <c r="B608" s="6" t="s">
        <v>1081</v>
      </c>
      <c r="C608" s="4">
        <f t="shared" si="71"/>
        <v>1661675.33</v>
      </c>
      <c r="D608" s="4"/>
      <c r="E608" s="4">
        <v>1661675.33</v>
      </c>
      <c r="F608" s="4"/>
      <c r="G608" s="4"/>
      <c r="H608" s="4"/>
      <c r="I608" s="4"/>
      <c r="J608" s="4"/>
      <c r="K608" s="4"/>
      <c r="L608" s="1"/>
      <c r="M608" s="4"/>
      <c r="N608" s="5"/>
      <c r="O608" s="4"/>
      <c r="P608" s="4"/>
      <c r="Q608" s="4"/>
      <c r="R608" s="4"/>
      <c r="S608" s="4"/>
    </row>
    <row r="609" spans="1:19" hidden="1" x14ac:dyDescent="0.25">
      <c r="A609" s="37" t="s">
        <v>1024</v>
      </c>
      <c r="B609" s="6" t="s">
        <v>1083</v>
      </c>
      <c r="C609" s="4">
        <f t="shared" si="71"/>
        <v>380441.01</v>
      </c>
      <c r="D609" s="4"/>
      <c r="E609" s="4">
        <v>380441.01</v>
      </c>
      <c r="F609" s="4"/>
      <c r="G609" s="4"/>
      <c r="H609" s="4"/>
      <c r="I609" s="4"/>
      <c r="J609" s="4"/>
      <c r="K609" s="4"/>
      <c r="L609" s="1"/>
      <c r="M609" s="4"/>
      <c r="N609" s="5"/>
      <c r="O609" s="4"/>
      <c r="P609" s="4"/>
      <c r="Q609" s="4"/>
      <c r="R609" s="4"/>
      <c r="S609" s="4"/>
    </row>
    <row r="610" spans="1:19" hidden="1" x14ac:dyDescent="0.25">
      <c r="A610" s="37" t="s">
        <v>1025</v>
      </c>
      <c r="B610" s="6" t="s">
        <v>1085</v>
      </c>
      <c r="C610" s="4">
        <f t="shared" si="71"/>
        <v>816807.29</v>
      </c>
      <c r="D610" s="4"/>
      <c r="E610" s="4">
        <v>816807.29</v>
      </c>
      <c r="F610" s="4"/>
      <c r="G610" s="4"/>
      <c r="H610" s="4"/>
      <c r="I610" s="4"/>
      <c r="J610" s="4"/>
      <c r="K610" s="4"/>
      <c r="L610" s="1"/>
      <c r="M610" s="4"/>
      <c r="N610" s="5"/>
      <c r="O610" s="4"/>
      <c r="P610" s="4"/>
      <c r="Q610" s="4"/>
      <c r="R610" s="4"/>
      <c r="S610" s="4"/>
    </row>
    <row r="611" spans="1:19" hidden="1" x14ac:dyDescent="0.25">
      <c r="A611" s="37" t="s">
        <v>1027</v>
      </c>
      <c r="B611" s="6" t="s">
        <v>1087</v>
      </c>
      <c r="C611" s="4">
        <f t="shared" si="71"/>
        <v>1101177.83</v>
      </c>
      <c r="D611" s="4"/>
      <c r="E611" s="4">
        <v>1101177.83</v>
      </c>
      <c r="F611" s="4"/>
      <c r="G611" s="4"/>
      <c r="H611" s="4"/>
      <c r="I611" s="4"/>
      <c r="J611" s="4"/>
      <c r="K611" s="4"/>
      <c r="L611" s="1"/>
      <c r="M611" s="4"/>
      <c r="N611" s="5"/>
      <c r="O611" s="4"/>
      <c r="P611" s="4"/>
      <c r="Q611" s="4"/>
      <c r="R611" s="4"/>
      <c r="S611" s="4"/>
    </row>
    <row r="612" spans="1:19" hidden="1" x14ac:dyDescent="0.25">
      <c r="A612" s="37" t="s">
        <v>1029</v>
      </c>
      <c r="B612" s="6" t="s">
        <v>1089</v>
      </c>
      <c r="C612" s="4">
        <f t="shared" si="71"/>
        <v>608894.48</v>
      </c>
      <c r="D612" s="4"/>
      <c r="E612" s="4">
        <v>608894.48</v>
      </c>
      <c r="F612" s="4"/>
      <c r="G612" s="4"/>
      <c r="H612" s="4"/>
      <c r="I612" s="4"/>
      <c r="J612" s="4"/>
      <c r="K612" s="4"/>
      <c r="L612" s="1"/>
      <c r="M612" s="4"/>
      <c r="N612" s="5"/>
      <c r="O612" s="4"/>
      <c r="P612" s="4"/>
      <c r="Q612" s="4"/>
      <c r="R612" s="4"/>
      <c r="S612" s="4"/>
    </row>
    <row r="613" spans="1:19" hidden="1" x14ac:dyDescent="0.25">
      <c r="A613" s="37" t="s">
        <v>1031</v>
      </c>
      <c r="B613" s="6" t="s">
        <v>1091</v>
      </c>
      <c r="C613" s="4">
        <f t="shared" si="71"/>
        <v>1618925.82</v>
      </c>
      <c r="D613" s="4"/>
      <c r="E613" s="4">
        <v>1618925.82</v>
      </c>
      <c r="F613" s="4"/>
      <c r="G613" s="4"/>
      <c r="H613" s="4"/>
      <c r="I613" s="4"/>
      <c r="J613" s="4"/>
      <c r="K613" s="4"/>
      <c r="L613" s="1"/>
      <c r="M613" s="4"/>
      <c r="N613" s="5"/>
      <c r="O613" s="4"/>
      <c r="P613" s="4"/>
      <c r="Q613" s="4"/>
      <c r="R613" s="4"/>
      <c r="S613" s="4"/>
    </row>
    <row r="614" spans="1:19" hidden="1" x14ac:dyDescent="0.25">
      <c r="A614" s="37" t="s">
        <v>1033</v>
      </c>
      <c r="B614" s="6" t="s">
        <v>1093</v>
      </c>
      <c r="C614" s="4">
        <f t="shared" si="71"/>
        <v>2819654.44</v>
      </c>
      <c r="D614" s="4"/>
      <c r="E614" s="4">
        <v>2819654.44</v>
      </c>
      <c r="F614" s="4"/>
      <c r="G614" s="4"/>
      <c r="H614" s="4"/>
      <c r="I614" s="4"/>
      <c r="J614" s="4"/>
      <c r="K614" s="4"/>
      <c r="L614" s="1"/>
      <c r="M614" s="4"/>
      <c r="N614" s="5"/>
      <c r="O614" s="4"/>
      <c r="P614" s="4"/>
      <c r="Q614" s="4"/>
      <c r="R614" s="4"/>
      <c r="S614" s="4"/>
    </row>
    <row r="615" spans="1:19" hidden="1" x14ac:dyDescent="0.25">
      <c r="A615" s="37" t="s">
        <v>1034</v>
      </c>
      <c r="B615" s="6" t="s">
        <v>1095</v>
      </c>
      <c r="C615" s="4">
        <f t="shared" si="71"/>
        <v>938558.85</v>
      </c>
      <c r="D615" s="4"/>
      <c r="E615" s="4">
        <v>938558.85</v>
      </c>
      <c r="F615" s="4"/>
      <c r="G615" s="4"/>
      <c r="H615" s="4"/>
      <c r="I615" s="4"/>
      <c r="J615" s="4"/>
      <c r="K615" s="4"/>
      <c r="L615" s="1"/>
      <c r="M615" s="4"/>
      <c r="N615" s="5"/>
      <c r="O615" s="4"/>
      <c r="P615" s="4"/>
      <c r="Q615" s="4"/>
      <c r="R615" s="4"/>
      <c r="S615" s="4"/>
    </row>
    <row r="616" spans="1:19" hidden="1" x14ac:dyDescent="0.25">
      <c r="A616" s="37" t="s">
        <v>1036</v>
      </c>
      <c r="B616" s="6" t="s">
        <v>1097</v>
      </c>
      <c r="C616" s="4">
        <f t="shared" si="71"/>
        <v>620869.42000000004</v>
      </c>
      <c r="D616" s="4"/>
      <c r="E616" s="4">
        <v>620869.42000000004</v>
      </c>
      <c r="F616" s="4"/>
      <c r="G616" s="4"/>
      <c r="H616" s="4"/>
      <c r="I616" s="4"/>
      <c r="J616" s="4"/>
      <c r="K616" s="4"/>
      <c r="L616" s="1"/>
      <c r="M616" s="4"/>
      <c r="N616" s="5"/>
      <c r="O616" s="4"/>
      <c r="P616" s="4"/>
      <c r="Q616" s="4"/>
      <c r="R616" s="4"/>
      <c r="S616" s="4"/>
    </row>
    <row r="617" spans="1:19" hidden="1" x14ac:dyDescent="0.25">
      <c r="A617" s="37" t="s">
        <v>1037</v>
      </c>
      <c r="B617" s="6" t="s">
        <v>1099</v>
      </c>
      <c r="C617" s="4">
        <f t="shared" si="71"/>
        <v>1004098.2</v>
      </c>
      <c r="D617" s="4"/>
      <c r="E617" s="4">
        <v>1004098.2</v>
      </c>
      <c r="F617" s="4"/>
      <c r="G617" s="4"/>
      <c r="H617" s="4"/>
      <c r="I617" s="4"/>
      <c r="J617" s="4"/>
      <c r="K617" s="4"/>
      <c r="L617" s="1"/>
      <c r="M617" s="4"/>
      <c r="N617" s="5"/>
      <c r="O617" s="4"/>
      <c r="P617" s="4"/>
      <c r="Q617" s="4"/>
      <c r="R617" s="4"/>
      <c r="S617" s="4"/>
    </row>
    <row r="618" spans="1:19" hidden="1" x14ac:dyDescent="0.25">
      <c r="A618" s="37" t="s">
        <v>1039</v>
      </c>
      <c r="B618" s="6" t="s">
        <v>1101</v>
      </c>
      <c r="C618" s="4">
        <f t="shared" si="71"/>
        <v>1051527.05</v>
      </c>
      <c r="D618" s="4"/>
      <c r="E618" s="4">
        <v>1051527.05</v>
      </c>
      <c r="F618" s="4"/>
      <c r="G618" s="4"/>
      <c r="H618" s="4"/>
      <c r="I618" s="4"/>
      <c r="J618" s="4"/>
      <c r="K618" s="4"/>
      <c r="L618" s="1"/>
      <c r="M618" s="4"/>
      <c r="N618" s="5"/>
      <c r="O618" s="4"/>
      <c r="P618" s="4"/>
      <c r="Q618" s="4"/>
      <c r="R618" s="4"/>
      <c r="S618" s="4"/>
    </row>
    <row r="619" spans="1:19" hidden="1" x14ac:dyDescent="0.25">
      <c r="A619" s="37" t="s">
        <v>1041</v>
      </c>
      <c r="B619" s="6" t="s">
        <v>1103</v>
      </c>
      <c r="C619" s="4">
        <f t="shared" si="71"/>
        <v>4051067.15</v>
      </c>
      <c r="D619" s="4"/>
      <c r="E619" s="4">
        <v>4051067.15</v>
      </c>
      <c r="F619" s="4"/>
      <c r="G619" s="4"/>
      <c r="H619" s="4"/>
      <c r="I619" s="4"/>
      <c r="J619" s="4"/>
      <c r="K619" s="4"/>
      <c r="L619" s="1"/>
      <c r="M619" s="4"/>
      <c r="N619" s="5"/>
      <c r="O619" s="4"/>
      <c r="P619" s="4"/>
      <c r="Q619" s="4"/>
      <c r="R619" s="4"/>
      <c r="S619" s="4"/>
    </row>
    <row r="620" spans="1:19" hidden="1" x14ac:dyDescent="0.25">
      <c r="A620" s="37" t="s">
        <v>1043</v>
      </c>
      <c r="B620" s="6" t="s">
        <v>1979</v>
      </c>
      <c r="C620" s="4">
        <f t="shared" si="71"/>
        <v>27348241.460000001</v>
      </c>
      <c r="D620" s="4">
        <f>ROUNDUP(SUM(F620+G620+H620+I620+J620+K620+M620+O620+P620+Q620+R620+S620)*0.0214,2)</f>
        <v>572990.38</v>
      </c>
      <c r="E620" s="4"/>
      <c r="F620" s="4">
        <v>2611352.0299999998</v>
      </c>
      <c r="G620" s="4">
        <v>3215131.63</v>
      </c>
      <c r="H620" s="4">
        <v>1548343.25</v>
      </c>
      <c r="I620" s="4">
        <v>523831.08</v>
      </c>
      <c r="J620" s="4">
        <v>1172340.26</v>
      </c>
      <c r="K620" s="4"/>
      <c r="L620" s="1"/>
      <c r="M620" s="4"/>
      <c r="N620" s="5" t="s">
        <v>1765</v>
      </c>
      <c r="O620" s="4">
        <v>10269526.810000001</v>
      </c>
      <c r="P620" s="4"/>
      <c r="Q620" s="4">
        <v>7434726.0199999996</v>
      </c>
      <c r="R620" s="4"/>
      <c r="S620" s="4"/>
    </row>
    <row r="621" spans="1:19" hidden="1" x14ac:dyDescent="0.25">
      <c r="A621" s="37" t="s">
        <v>1045</v>
      </c>
      <c r="B621" s="6" t="s">
        <v>1109</v>
      </c>
      <c r="C621" s="4">
        <f t="shared" si="71"/>
        <v>1711833.92</v>
      </c>
      <c r="D621" s="4"/>
      <c r="E621" s="4">
        <v>1711833.92</v>
      </c>
      <c r="F621" s="4"/>
      <c r="G621" s="4"/>
      <c r="H621" s="4"/>
      <c r="I621" s="4"/>
      <c r="J621" s="4"/>
      <c r="K621" s="4"/>
      <c r="L621" s="1"/>
      <c r="M621" s="4"/>
      <c r="N621" s="5"/>
      <c r="O621" s="4"/>
      <c r="P621" s="4"/>
      <c r="Q621" s="4"/>
      <c r="R621" s="4"/>
      <c r="S621" s="4"/>
    </row>
    <row r="622" spans="1:19" hidden="1" x14ac:dyDescent="0.25">
      <c r="A622" s="37" t="s">
        <v>1047</v>
      </c>
      <c r="B622" s="6" t="s">
        <v>1982</v>
      </c>
      <c r="C622" s="4">
        <f t="shared" si="71"/>
        <v>681453.79</v>
      </c>
      <c r="D622" s="4"/>
      <c r="E622" s="4">
        <v>681453.79</v>
      </c>
      <c r="F622" s="4"/>
      <c r="G622" s="4"/>
      <c r="H622" s="4"/>
      <c r="I622" s="4"/>
      <c r="J622" s="4"/>
      <c r="K622" s="4"/>
      <c r="L622" s="1"/>
      <c r="M622" s="4"/>
      <c r="N622" s="5"/>
      <c r="O622" s="4"/>
      <c r="P622" s="4"/>
      <c r="Q622" s="4"/>
      <c r="R622" s="4"/>
      <c r="S622" s="4"/>
    </row>
    <row r="623" spans="1:19" hidden="1" x14ac:dyDescent="0.25">
      <c r="A623" s="37" t="s">
        <v>1049</v>
      </c>
      <c r="B623" s="6" t="s">
        <v>1112</v>
      </c>
      <c r="C623" s="4">
        <f t="shared" si="71"/>
        <v>1012324.57</v>
      </c>
      <c r="D623" s="4"/>
      <c r="E623" s="4">
        <v>1012324.5700000001</v>
      </c>
      <c r="F623" s="4"/>
      <c r="G623" s="4"/>
      <c r="H623" s="4"/>
      <c r="I623" s="4"/>
      <c r="J623" s="4"/>
      <c r="K623" s="4"/>
      <c r="L623" s="1"/>
      <c r="M623" s="4"/>
      <c r="N623" s="5"/>
      <c r="O623" s="4"/>
      <c r="P623" s="4"/>
      <c r="Q623" s="4"/>
      <c r="R623" s="4"/>
      <c r="S623" s="4"/>
    </row>
    <row r="624" spans="1:19" hidden="1" x14ac:dyDescent="0.25">
      <c r="A624" s="37" t="s">
        <v>1051</v>
      </c>
      <c r="B624" s="6" t="s">
        <v>1808</v>
      </c>
      <c r="C624" s="4">
        <f t="shared" si="71"/>
        <v>13201735.880000001</v>
      </c>
      <c r="D624" s="4">
        <f>ROUNDUP(SUM(F624+G624+H624+I624+J624+K624+M624+O624+P624+Q624+R624+S624)*0.0214,2)</f>
        <v>276597.96000000002</v>
      </c>
      <c r="E624" s="4"/>
      <c r="F624" s="4"/>
      <c r="G624" s="4"/>
      <c r="H624" s="4"/>
      <c r="I624" s="4"/>
      <c r="J624" s="4"/>
      <c r="K624" s="4"/>
      <c r="L624" s="1"/>
      <c r="M624" s="4"/>
      <c r="N624" s="5" t="s">
        <v>1765</v>
      </c>
      <c r="O624" s="4">
        <v>4976380.93</v>
      </c>
      <c r="P624" s="4"/>
      <c r="Q624" s="4">
        <v>7948756.9900000002</v>
      </c>
      <c r="R624" s="4"/>
      <c r="S624" s="4"/>
    </row>
    <row r="625" spans="1:20" hidden="1" x14ac:dyDescent="0.25">
      <c r="A625" s="37" t="s">
        <v>2189</v>
      </c>
      <c r="B625" s="6" t="s">
        <v>1795</v>
      </c>
      <c r="C625" s="4">
        <f t="shared" si="71"/>
        <v>30292513.280000001</v>
      </c>
      <c r="D625" s="4">
        <f>ROUNDUP(SUM(F625+G625+H625+I625+J625+K625+M625+O625+P625+Q625+R625+S625)*0.0214,2)</f>
        <v>634677.69000000006</v>
      </c>
      <c r="E625" s="4"/>
      <c r="F625" s="4"/>
      <c r="G625" s="4"/>
      <c r="H625" s="4"/>
      <c r="I625" s="4"/>
      <c r="J625" s="4"/>
      <c r="K625" s="4"/>
      <c r="L625" s="1"/>
      <c r="M625" s="4"/>
      <c r="N625" s="5" t="s">
        <v>1765</v>
      </c>
      <c r="O625" s="4">
        <v>16112191.66</v>
      </c>
      <c r="P625" s="4"/>
      <c r="Q625" s="4">
        <v>13545643.93</v>
      </c>
      <c r="R625" s="4"/>
      <c r="S625" s="4"/>
    </row>
    <row r="626" spans="1:20" hidden="1" x14ac:dyDescent="0.25">
      <c r="A626" s="37" t="s">
        <v>1053</v>
      </c>
      <c r="B626" s="6" t="s">
        <v>1114</v>
      </c>
      <c r="C626" s="4">
        <f t="shared" si="71"/>
        <v>2898243.91</v>
      </c>
      <c r="D626" s="4"/>
      <c r="E626" s="4">
        <v>2898243.9099999997</v>
      </c>
      <c r="F626" s="4"/>
      <c r="G626" s="4"/>
      <c r="H626" s="4"/>
      <c r="I626" s="4"/>
      <c r="J626" s="4"/>
      <c r="K626" s="4"/>
      <c r="L626" s="1"/>
      <c r="M626" s="4"/>
      <c r="N626" s="5"/>
      <c r="O626" s="4"/>
      <c r="P626" s="4"/>
      <c r="Q626" s="4"/>
      <c r="R626" s="4"/>
      <c r="S626" s="4"/>
    </row>
    <row r="627" spans="1:20" hidden="1" x14ac:dyDescent="0.25">
      <c r="A627" s="37" t="s">
        <v>1055</v>
      </c>
      <c r="B627" s="6" t="s">
        <v>1809</v>
      </c>
      <c r="C627" s="4">
        <f t="shared" si="71"/>
        <v>26776434.780000001</v>
      </c>
      <c r="D627" s="4">
        <f>ROUNDUP(SUM(F627+G627+H627+I627+J627+K627+M627+O627+P627+Q627+R627+S627)*0.0214,2)</f>
        <v>561010.09</v>
      </c>
      <c r="E627" s="4"/>
      <c r="F627" s="4">
        <v>2546576.7200000002</v>
      </c>
      <c r="G627" s="4"/>
      <c r="H627" s="4"/>
      <c r="I627" s="4"/>
      <c r="J627" s="4"/>
      <c r="K627" s="4"/>
      <c r="L627" s="1"/>
      <c r="M627" s="4"/>
      <c r="N627" s="5" t="s">
        <v>1765</v>
      </c>
      <c r="O627" s="4">
        <v>12538361.34</v>
      </c>
      <c r="P627" s="4"/>
      <c r="Q627" s="4">
        <v>11130486.630000001</v>
      </c>
      <c r="R627" s="4"/>
      <c r="S627" s="4"/>
    </row>
    <row r="628" spans="1:20" hidden="1" x14ac:dyDescent="0.25">
      <c r="A628" s="37" t="s">
        <v>1057</v>
      </c>
      <c r="B628" s="6" t="s">
        <v>1976</v>
      </c>
      <c r="C628" s="4">
        <f t="shared" ref="C628" si="72">ROUNDUP(SUM(D628+E628+F628+G628+H628+I628+J628+K628+M628+O628+P628+Q628+R628+S628),2)</f>
        <v>13038312.189999999</v>
      </c>
      <c r="D628" s="4">
        <f>ROUNDUP(SUM(F628+G628+H628+I628+J628+K628+M628+O628+P628+Q628+R628+S628)*0.0214,2)</f>
        <v>273173.96000000002</v>
      </c>
      <c r="E628" s="4"/>
      <c r="F628" s="4">
        <v>2382584.7799999998</v>
      </c>
      <c r="G628" s="4">
        <v>2155006.23</v>
      </c>
      <c r="H628" s="4">
        <v>1271644.81</v>
      </c>
      <c r="I628" s="4">
        <v>733549.31</v>
      </c>
      <c r="J628" s="4">
        <v>973301.06</v>
      </c>
      <c r="K628" s="4"/>
      <c r="L628" s="1"/>
      <c r="M628" s="4"/>
      <c r="N628" s="5"/>
      <c r="O628" s="4"/>
      <c r="P628" s="4"/>
      <c r="Q628" s="4">
        <v>5249052.04</v>
      </c>
      <c r="R628" s="4"/>
      <c r="S628" s="4"/>
      <c r="T628" s="74"/>
    </row>
    <row r="629" spans="1:20" hidden="1" x14ac:dyDescent="0.25">
      <c r="A629" s="37" t="s">
        <v>1059</v>
      </c>
      <c r="B629" s="6" t="s">
        <v>2180</v>
      </c>
      <c r="C629" s="4">
        <f t="shared" ref="C629:C630" si="73">ROUNDUP(SUM(D629+E629+F629+G629+H629+I629+J629+K629+M629+O629+P629+Q629+R629+S629),2)</f>
        <v>1772106.75</v>
      </c>
      <c r="D629" s="4">
        <f t="shared" ref="D629:D630" si="74">ROUNDUP(SUM(F629+G629+H629+I629+J629+K629+M629+O629+P629+Q629+R629+S629)*0.0214,2)</f>
        <v>37128.54</v>
      </c>
      <c r="E629" s="4"/>
      <c r="F629" s="4"/>
      <c r="G629" s="4">
        <v>1734978.21</v>
      </c>
      <c r="H629" s="4"/>
      <c r="I629" s="4"/>
      <c r="J629" s="4"/>
      <c r="K629" s="4"/>
      <c r="L629" s="1"/>
      <c r="M629" s="4"/>
      <c r="N629" s="5"/>
      <c r="O629" s="4"/>
      <c r="P629" s="4"/>
      <c r="Q629" s="4"/>
      <c r="R629" s="4"/>
      <c r="S629" s="4"/>
      <c r="T629" s="74"/>
    </row>
    <row r="630" spans="1:20" hidden="1" x14ac:dyDescent="0.25">
      <c r="A630" s="37" t="s">
        <v>1061</v>
      </c>
      <c r="B630" s="6" t="s">
        <v>2181</v>
      </c>
      <c r="C630" s="4">
        <f t="shared" si="73"/>
        <v>1106461.79</v>
      </c>
      <c r="D630" s="4">
        <f t="shared" si="74"/>
        <v>23182.19</v>
      </c>
      <c r="E630" s="4"/>
      <c r="F630" s="4"/>
      <c r="G630" s="4">
        <v>1083279.6000000001</v>
      </c>
      <c r="H630" s="4"/>
      <c r="I630" s="4"/>
      <c r="J630" s="4"/>
      <c r="K630" s="4"/>
      <c r="L630" s="1"/>
      <c r="M630" s="4"/>
      <c r="N630" s="5"/>
      <c r="O630" s="4"/>
      <c r="P630" s="4"/>
      <c r="Q630" s="4"/>
      <c r="R630" s="4"/>
      <c r="S630" s="4"/>
      <c r="T630" s="74"/>
    </row>
    <row r="631" spans="1:20" hidden="1" x14ac:dyDescent="0.25">
      <c r="A631" s="37" t="s">
        <v>1063</v>
      </c>
      <c r="B631" s="6" t="s">
        <v>1116</v>
      </c>
      <c r="C631" s="4">
        <f t="shared" si="71"/>
        <v>8613897.4800000004</v>
      </c>
      <c r="D631" s="4">
        <f>ROUNDUP(SUM(F631+G631+H631+I631+J631+K631+M631+O631+P631+Q631+R631+S631)*0.0214,2)</f>
        <v>173753.54</v>
      </c>
      <c r="E631" s="4">
        <v>320819.74</v>
      </c>
      <c r="F631" s="4"/>
      <c r="G631" s="4"/>
      <c r="H631" s="4"/>
      <c r="I631" s="4"/>
      <c r="J631" s="4"/>
      <c r="K631" s="4"/>
      <c r="L631" s="1">
        <v>2</v>
      </c>
      <c r="M631" s="4">
        <v>8119324.2000000002</v>
      </c>
      <c r="N631" s="5"/>
      <c r="O631" s="4"/>
      <c r="P631" s="4"/>
      <c r="Q631" s="4"/>
      <c r="R631" s="4"/>
      <c r="S631" s="4"/>
    </row>
    <row r="632" spans="1:20" hidden="1" x14ac:dyDescent="0.25">
      <c r="A632" s="37" t="s">
        <v>1065</v>
      </c>
      <c r="B632" s="6" t="s">
        <v>1105</v>
      </c>
      <c r="C632" s="4">
        <f t="shared" si="71"/>
        <v>35143417.549999997</v>
      </c>
      <c r="D632" s="4">
        <f>ROUNDUP(SUM(F632+G632+H632+I632+J632+K632+M632+O632+P632+Q632+R632+S632)*0.0214,2)</f>
        <v>716732.93</v>
      </c>
      <c r="E632" s="4">
        <v>934491.97</v>
      </c>
      <c r="F632" s="4"/>
      <c r="G632" s="4">
        <v>13137063.4</v>
      </c>
      <c r="H632" s="4">
        <v>10181414.640000001</v>
      </c>
      <c r="I632" s="4">
        <v>4862296.6500000004</v>
      </c>
      <c r="J632" s="4">
        <v>5311417.96</v>
      </c>
      <c r="K632" s="4"/>
      <c r="L632" s="1"/>
      <c r="M632" s="4"/>
      <c r="N632" s="5"/>
      <c r="O632" s="4"/>
      <c r="P632" s="4"/>
      <c r="Q632" s="4"/>
      <c r="R632" s="4"/>
      <c r="S632" s="4"/>
    </row>
    <row r="633" spans="1:20" hidden="1" x14ac:dyDescent="0.25">
      <c r="A633" s="37" t="s">
        <v>1067</v>
      </c>
      <c r="B633" s="6" t="s">
        <v>1107</v>
      </c>
      <c r="C633" s="4">
        <f t="shared" si="71"/>
        <v>787334.56</v>
      </c>
      <c r="D633" s="4"/>
      <c r="E633" s="4">
        <v>787334.56</v>
      </c>
      <c r="F633" s="4"/>
      <c r="G633" s="4"/>
      <c r="H633" s="4"/>
      <c r="I633" s="4"/>
      <c r="J633" s="4"/>
      <c r="K633" s="4"/>
      <c r="L633" s="1"/>
      <c r="M633" s="4"/>
      <c r="N633" s="5"/>
      <c r="O633" s="4"/>
      <c r="P633" s="4"/>
      <c r="Q633" s="4"/>
      <c r="R633" s="4"/>
      <c r="S633" s="4"/>
    </row>
    <row r="634" spans="1:20" hidden="1" x14ac:dyDescent="0.25">
      <c r="A634" s="37" t="s">
        <v>1069</v>
      </c>
      <c r="B634" s="6" t="s">
        <v>1980</v>
      </c>
      <c r="C634" s="4">
        <f>ROUND(SUM(D634+E634+F634+G634+H634+I634+J634+K634+M634+O634+P634+Q634+R634+S634),2)</f>
        <v>7165954.8799999999</v>
      </c>
      <c r="D634" s="4">
        <f>ROUNDUP(SUM(F634+G634+H634+I634+J634+K634+M634+O634+P634+Q634+R634+S634)*0.0214,2)</f>
        <v>150138.48000000001</v>
      </c>
      <c r="E634" s="4"/>
      <c r="F634" s="4">
        <v>1860952.82</v>
      </c>
      <c r="G634" s="4">
        <v>2786240.44</v>
      </c>
      <c r="H634" s="4">
        <v>1280908.18</v>
      </c>
      <c r="I634" s="4">
        <v>271052.07</v>
      </c>
      <c r="J634" s="4">
        <v>816662.89</v>
      </c>
      <c r="K634" s="4"/>
      <c r="L634" s="1"/>
      <c r="M634" s="4"/>
      <c r="N634" s="5"/>
      <c r="O634" s="4"/>
      <c r="P634" s="4"/>
      <c r="Q634" s="4"/>
      <c r="R634" s="4"/>
      <c r="S634" s="4"/>
    </row>
    <row r="635" spans="1:20" hidden="1" x14ac:dyDescent="0.25">
      <c r="A635" s="37" t="s">
        <v>1071</v>
      </c>
      <c r="B635" s="6" t="s">
        <v>1810</v>
      </c>
      <c r="C635" s="4">
        <f t="shared" ref="C635:C672" si="75">ROUNDUP(SUM(D635+E635+F635+G635+H635+I635+J635+K635+M635+O635+P635+Q635+R635+S635),2)</f>
        <v>815925</v>
      </c>
      <c r="D635" s="4">
        <f>ROUNDUP(SUM(F635+G635+H635+I635+J635+K635+M635+O635+P635+Q635+R635+S635)*0.0214,2)</f>
        <v>17094.969999999998</v>
      </c>
      <c r="E635" s="4"/>
      <c r="F635" s="4"/>
      <c r="G635" s="4"/>
      <c r="H635" s="4"/>
      <c r="I635" s="4"/>
      <c r="J635" s="4"/>
      <c r="K635" s="4">
        <v>798830.03</v>
      </c>
      <c r="L635" s="1"/>
      <c r="M635" s="4"/>
      <c r="N635" s="5"/>
      <c r="O635" s="4"/>
      <c r="P635" s="4"/>
      <c r="Q635" s="4"/>
      <c r="R635" s="4"/>
      <c r="S635" s="4"/>
    </row>
    <row r="636" spans="1:20" hidden="1" x14ac:dyDescent="0.25">
      <c r="A636" s="37" t="s">
        <v>1073</v>
      </c>
      <c r="B636" s="6" t="s">
        <v>1811</v>
      </c>
      <c r="C636" s="4">
        <f t="shared" si="75"/>
        <v>1804649.45</v>
      </c>
      <c r="D636" s="4">
        <f>ROUNDUP(SUM(F636+G636+H636+I636+J636+K636+M636+O636+P636+Q636+R636+S636)*0.0214,2)</f>
        <v>37810.36</v>
      </c>
      <c r="E636" s="4"/>
      <c r="F636" s="4"/>
      <c r="G636" s="4"/>
      <c r="H636" s="4"/>
      <c r="I636" s="4"/>
      <c r="J636" s="4"/>
      <c r="K636" s="4"/>
      <c r="L636" s="1"/>
      <c r="M636" s="4"/>
      <c r="N636" s="5"/>
      <c r="O636" s="4"/>
      <c r="P636" s="4">
        <v>1766839.09</v>
      </c>
      <c r="Q636" s="4"/>
      <c r="R636" s="4"/>
      <c r="S636" s="4"/>
    </row>
    <row r="637" spans="1:20" hidden="1" x14ac:dyDescent="0.25">
      <c r="A637" s="37" t="s">
        <v>1839</v>
      </c>
      <c r="B637" s="6" t="s">
        <v>1118</v>
      </c>
      <c r="C637" s="4">
        <f t="shared" si="75"/>
        <v>598755.81000000006</v>
      </c>
      <c r="D637" s="4"/>
      <c r="E637" s="4">
        <v>598755.81000000006</v>
      </c>
      <c r="F637" s="4"/>
      <c r="G637" s="4"/>
      <c r="H637" s="4"/>
      <c r="I637" s="4"/>
      <c r="J637" s="4"/>
      <c r="K637" s="4"/>
      <c r="L637" s="1"/>
      <c r="M637" s="4"/>
      <c r="N637" s="5"/>
      <c r="O637" s="4"/>
      <c r="P637" s="4"/>
      <c r="Q637" s="4"/>
      <c r="R637" s="4"/>
      <c r="S637" s="4"/>
    </row>
    <row r="638" spans="1:20" hidden="1" x14ac:dyDescent="0.25">
      <c r="A638" s="37" t="s">
        <v>1075</v>
      </c>
      <c r="B638" s="6" t="s">
        <v>1120</v>
      </c>
      <c r="C638" s="4">
        <f t="shared" si="75"/>
        <v>3258923.89</v>
      </c>
      <c r="D638" s="4"/>
      <c r="E638" s="4">
        <v>3258923.8899999997</v>
      </c>
      <c r="F638" s="4"/>
      <c r="G638" s="4"/>
      <c r="H638" s="4"/>
      <c r="I638" s="4"/>
      <c r="J638" s="4"/>
      <c r="K638" s="4"/>
      <c r="L638" s="1"/>
      <c r="M638" s="4"/>
      <c r="N638" s="5"/>
      <c r="O638" s="4"/>
      <c r="P638" s="4"/>
      <c r="Q638" s="4"/>
      <c r="R638" s="4"/>
      <c r="S638" s="4"/>
    </row>
    <row r="639" spans="1:20" hidden="1" x14ac:dyDescent="0.25">
      <c r="A639" s="37" t="s">
        <v>1076</v>
      </c>
      <c r="B639" s="6" t="s">
        <v>1122</v>
      </c>
      <c r="C639" s="4">
        <f t="shared" si="75"/>
        <v>1066509.6100000001</v>
      </c>
      <c r="D639" s="4"/>
      <c r="E639" s="4">
        <v>1066509.6100000001</v>
      </c>
      <c r="F639" s="4"/>
      <c r="G639" s="4"/>
      <c r="H639" s="4"/>
      <c r="I639" s="4"/>
      <c r="J639" s="4"/>
      <c r="K639" s="4"/>
      <c r="L639" s="1"/>
      <c r="M639" s="4"/>
      <c r="N639" s="5"/>
      <c r="O639" s="4"/>
      <c r="P639" s="4"/>
      <c r="Q639" s="4"/>
      <c r="R639" s="4"/>
      <c r="S639" s="4"/>
    </row>
    <row r="640" spans="1:20" hidden="1" x14ac:dyDescent="0.25">
      <c r="A640" s="37" t="s">
        <v>1077</v>
      </c>
      <c r="B640" s="6" t="s">
        <v>1124</v>
      </c>
      <c r="C640" s="4">
        <f t="shared" si="75"/>
        <v>1536956.69</v>
      </c>
      <c r="D640" s="4"/>
      <c r="E640" s="4">
        <v>1536956.69</v>
      </c>
      <c r="F640" s="4"/>
      <c r="G640" s="4"/>
      <c r="H640" s="4"/>
      <c r="I640" s="4"/>
      <c r="J640" s="4"/>
      <c r="K640" s="4"/>
      <c r="L640" s="1"/>
      <c r="M640" s="4"/>
      <c r="N640" s="5"/>
      <c r="O640" s="4"/>
      <c r="P640" s="4"/>
      <c r="Q640" s="4"/>
      <c r="R640" s="4"/>
      <c r="S640" s="4"/>
    </row>
    <row r="641" spans="1:19" hidden="1" x14ac:dyDescent="0.25">
      <c r="A641" s="37" t="s">
        <v>1078</v>
      </c>
      <c r="B641" s="6" t="s">
        <v>1126</v>
      </c>
      <c r="C641" s="4">
        <f t="shared" si="75"/>
        <v>799484.04</v>
      </c>
      <c r="D641" s="4"/>
      <c r="E641" s="4">
        <v>799484.04</v>
      </c>
      <c r="F641" s="4"/>
      <c r="G641" s="4"/>
      <c r="H641" s="4"/>
      <c r="I641" s="4"/>
      <c r="J641" s="4"/>
      <c r="K641" s="4"/>
      <c r="L641" s="1"/>
      <c r="M641" s="4"/>
      <c r="N641" s="5"/>
      <c r="O641" s="4"/>
      <c r="P641" s="4"/>
      <c r="Q641" s="4"/>
      <c r="R641" s="4"/>
      <c r="S641" s="4"/>
    </row>
    <row r="642" spans="1:19" hidden="1" x14ac:dyDescent="0.25">
      <c r="A642" s="37" t="s">
        <v>1080</v>
      </c>
      <c r="B642" s="6" t="s">
        <v>1128</v>
      </c>
      <c r="C642" s="4">
        <f t="shared" si="75"/>
        <v>359283.83</v>
      </c>
      <c r="D642" s="4"/>
      <c r="E642" s="4">
        <v>359283.83</v>
      </c>
      <c r="F642" s="4"/>
      <c r="G642" s="4"/>
      <c r="H642" s="4"/>
      <c r="I642" s="4"/>
      <c r="J642" s="4"/>
      <c r="K642" s="4"/>
      <c r="L642" s="1"/>
      <c r="M642" s="4"/>
      <c r="N642" s="5"/>
      <c r="O642" s="4"/>
      <c r="P642" s="4"/>
      <c r="Q642" s="4"/>
      <c r="R642" s="4"/>
      <c r="S642" s="4"/>
    </row>
    <row r="643" spans="1:19" hidden="1" x14ac:dyDescent="0.25">
      <c r="A643" s="37" t="s">
        <v>1082</v>
      </c>
      <c r="B643" s="6" t="s">
        <v>1130</v>
      </c>
      <c r="C643" s="4">
        <f t="shared" si="75"/>
        <v>1440582.02</v>
      </c>
      <c r="D643" s="4"/>
      <c r="E643" s="4">
        <v>1440582.02</v>
      </c>
      <c r="F643" s="4"/>
      <c r="G643" s="4"/>
      <c r="H643" s="4"/>
      <c r="I643" s="4"/>
      <c r="J643" s="4"/>
      <c r="K643" s="4"/>
      <c r="L643" s="1"/>
      <c r="M643" s="4"/>
      <c r="N643" s="5"/>
      <c r="O643" s="4"/>
      <c r="P643" s="4"/>
      <c r="Q643" s="4"/>
      <c r="R643" s="4"/>
      <c r="S643" s="4"/>
    </row>
    <row r="644" spans="1:19" hidden="1" x14ac:dyDescent="0.25">
      <c r="A644" s="37" t="s">
        <v>1084</v>
      </c>
      <c r="B644" s="6" t="s">
        <v>1132</v>
      </c>
      <c r="C644" s="4">
        <f t="shared" si="75"/>
        <v>1201759.32</v>
      </c>
      <c r="D644" s="4"/>
      <c r="E644" s="4">
        <v>1201759.32</v>
      </c>
      <c r="F644" s="4"/>
      <c r="G644" s="4"/>
      <c r="H644" s="4"/>
      <c r="I644" s="4"/>
      <c r="J644" s="4"/>
      <c r="K644" s="4"/>
      <c r="L644" s="1"/>
      <c r="M644" s="4"/>
      <c r="N644" s="5"/>
      <c r="O644" s="4"/>
      <c r="P644" s="4"/>
      <c r="Q644" s="4"/>
      <c r="R644" s="4"/>
      <c r="S644" s="4"/>
    </row>
    <row r="645" spans="1:19" hidden="1" x14ac:dyDescent="0.25">
      <c r="A645" s="37" t="s">
        <v>1086</v>
      </c>
      <c r="B645" s="6" t="s">
        <v>1134</v>
      </c>
      <c r="C645" s="4">
        <f t="shared" si="75"/>
        <v>10357109.869999999</v>
      </c>
      <c r="D645" s="4">
        <f>ROUNDUP(SUM(F645+G645+H645+I645+J645+K645+M645+O645+P645+Q645+R645+S645)*0.0214,2)</f>
        <v>210887.97</v>
      </c>
      <c r="E645" s="4">
        <v>291643.96999999997</v>
      </c>
      <c r="F645" s="4"/>
      <c r="G645" s="4"/>
      <c r="H645" s="4"/>
      <c r="I645" s="4"/>
      <c r="J645" s="4"/>
      <c r="K645" s="4"/>
      <c r="L645" s="1"/>
      <c r="M645" s="4"/>
      <c r="N645" s="5" t="s">
        <v>1765</v>
      </c>
      <c r="O645" s="4">
        <v>4835622.4400000004</v>
      </c>
      <c r="P645" s="4"/>
      <c r="Q645" s="4">
        <v>5018955.483</v>
      </c>
      <c r="R645" s="4"/>
      <c r="S645" s="4"/>
    </row>
    <row r="646" spans="1:19" hidden="1" x14ac:dyDescent="0.25">
      <c r="A646" s="37" t="s">
        <v>1088</v>
      </c>
      <c r="B646" s="6" t="s">
        <v>1140</v>
      </c>
      <c r="C646" s="4">
        <f t="shared" si="75"/>
        <v>1377287.4</v>
      </c>
      <c r="D646" s="4"/>
      <c r="E646" s="4">
        <v>1377287.4</v>
      </c>
      <c r="F646" s="4"/>
      <c r="G646" s="4"/>
      <c r="H646" s="4"/>
      <c r="I646" s="4"/>
      <c r="J646" s="4"/>
      <c r="K646" s="4"/>
      <c r="L646" s="1"/>
      <c r="M646" s="4"/>
      <c r="N646" s="5"/>
      <c r="O646" s="4"/>
      <c r="P646" s="4"/>
      <c r="Q646" s="4"/>
      <c r="R646" s="4"/>
      <c r="S646" s="4"/>
    </row>
    <row r="647" spans="1:19" hidden="1" x14ac:dyDescent="0.25">
      <c r="A647" s="37" t="s">
        <v>1090</v>
      </c>
      <c r="B647" s="6" t="s">
        <v>2176</v>
      </c>
      <c r="C647" s="4">
        <f>ROUNDUP(SUM(D647+E647+F647+G647+H647+I647+J647+K647+M647+O647+P647+Q647+R647+S647),2)</f>
        <v>26458741.079999998</v>
      </c>
      <c r="D647" s="4">
        <f>ROUNDUP(SUM(F647+G647+H647+I647+J647+K647+M647+O647+P647+Q647+R647+S647)*0.0214,2)</f>
        <v>554353.89</v>
      </c>
      <c r="E647" s="4"/>
      <c r="F647" s="4"/>
      <c r="G647" s="4">
        <v>2700000</v>
      </c>
      <c r="H647" s="4">
        <v>1700000</v>
      </c>
      <c r="I647" s="4">
        <v>600000</v>
      </c>
      <c r="J647" s="4">
        <v>1000000</v>
      </c>
      <c r="K647" s="4"/>
      <c r="L647" s="1"/>
      <c r="M647" s="4"/>
      <c r="N647" s="5" t="s">
        <v>1765</v>
      </c>
      <c r="O647" s="4">
        <v>7008238.7699999996</v>
      </c>
      <c r="P647" s="4">
        <v>2172407.8199999998</v>
      </c>
      <c r="Q647" s="4"/>
      <c r="R647" s="4">
        <v>10723740.6</v>
      </c>
      <c r="S647" s="4"/>
    </row>
    <row r="648" spans="1:19" hidden="1" x14ac:dyDescent="0.25">
      <c r="A648" s="37" t="s">
        <v>1092</v>
      </c>
      <c r="B648" s="6" t="s">
        <v>1142</v>
      </c>
      <c r="C648" s="4">
        <f t="shared" si="75"/>
        <v>1974955.38</v>
      </c>
      <c r="D648" s="4"/>
      <c r="E648" s="4">
        <v>1974955.3800000001</v>
      </c>
      <c r="F648" s="4"/>
      <c r="G648" s="4"/>
      <c r="H648" s="4"/>
      <c r="I648" s="4"/>
      <c r="J648" s="4"/>
      <c r="K648" s="4"/>
      <c r="L648" s="1"/>
      <c r="M648" s="4"/>
      <c r="N648" s="5"/>
      <c r="O648" s="4"/>
      <c r="P648" s="4"/>
      <c r="Q648" s="4"/>
      <c r="R648" s="4"/>
      <c r="S648" s="4"/>
    </row>
    <row r="649" spans="1:19" hidden="1" x14ac:dyDescent="0.25">
      <c r="A649" s="37" t="s">
        <v>1094</v>
      </c>
      <c r="B649" s="6" t="s">
        <v>1144</v>
      </c>
      <c r="C649" s="4">
        <f t="shared" si="75"/>
        <v>1889164.62</v>
      </c>
      <c r="D649" s="4"/>
      <c r="E649" s="4">
        <v>1889164.62</v>
      </c>
      <c r="F649" s="4"/>
      <c r="G649" s="4"/>
      <c r="H649" s="4"/>
      <c r="I649" s="4"/>
      <c r="J649" s="4"/>
      <c r="K649" s="4"/>
      <c r="L649" s="1"/>
      <c r="M649" s="4"/>
      <c r="N649" s="5"/>
      <c r="O649" s="4"/>
      <c r="P649" s="4"/>
      <c r="Q649" s="4"/>
      <c r="R649" s="4"/>
      <c r="S649" s="4"/>
    </row>
    <row r="650" spans="1:19" hidden="1" x14ac:dyDescent="0.25">
      <c r="A650" s="37" t="s">
        <v>1096</v>
      </c>
      <c r="B650" s="6" t="s">
        <v>1136</v>
      </c>
      <c r="C650" s="4">
        <f t="shared" si="75"/>
        <v>846920.7</v>
      </c>
      <c r="D650" s="4"/>
      <c r="E650" s="4">
        <v>846920.7</v>
      </c>
      <c r="F650" s="4"/>
      <c r="G650" s="4"/>
      <c r="H650" s="4"/>
      <c r="I650" s="4"/>
      <c r="J650" s="4"/>
      <c r="K650" s="4"/>
      <c r="L650" s="1"/>
      <c r="M650" s="4"/>
      <c r="N650" s="5"/>
      <c r="O650" s="4"/>
      <c r="P650" s="4"/>
      <c r="Q650" s="4"/>
      <c r="R650" s="4"/>
      <c r="S650" s="4"/>
    </row>
    <row r="651" spans="1:19" hidden="1" x14ac:dyDescent="0.25">
      <c r="A651" s="37" t="s">
        <v>1098</v>
      </c>
      <c r="B651" s="6" t="s">
        <v>1138</v>
      </c>
      <c r="C651" s="4">
        <f t="shared" si="75"/>
        <v>1498861.73</v>
      </c>
      <c r="D651" s="4"/>
      <c r="E651" s="4">
        <v>1498861.73</v>
      </c>
      <c r="F651" s="4"/>
      <c r="G651" s="4"/>
      <c r="H651" s="4"/>
      <c r="I651" s="4"/>
      <c r="J651" s="4"/>
      <c r="K651" s="4"/>
      <c r="L651" s="1"/>
      <c r="M651" s="4"/>
      <c r="N651" s="5"/>
      <c r="O651" s="4"/>
      <c r="P651" s="4"/>
      <c r="Q651" s="4"/>
      <c r="R651" s="4"/>
      <c r="S651" s="4"/>
    </row>
    <row r="652" spans="1:19" hidden="1" x14ac:dyDescent="0.25">
      <c r="A652" s="37" t="s">
        <v>1100</v>
      </c>
      <c r="B652" s="6" t="s">
        <v>1146</v>
      </c>
      <c r="C652" s="4">
        <f t="shared" si="75"/>
        <v>930062.65</v>
      </c>
      <c r="D652" s="4"/>
      <c r="E652" s="4">
        <v>930062.65</v>
      </c>
      <c r="F652" s="4"/>
      <c r="G652" s="4"/>
      <c r="H652" s="4"/>
      <c r="I652" s="4"/>
      <c r="J652" s="4"/>
      <c r="K652" s="4"/>
      <c r="L652" s="1"/>
      <c r="M652" s="4"/>
      <c r="N652" s="5"/>
      <c r="O652" s="4"/>
      <c r="P652" s="4"/>
      <c r="Q652" s="4"/>
      <c r="R652" s="4"/>
      <c r="S652" s="4"/>
    </row>
    <row r="653" spans="1:19" hidden="1" x14ac:dyDescent="0.25">
      <c r="A653" s="37" t="s">
        <v>1102</v>
      </c>
      <c r="B653" s="6" t="s">
        <v>1148</v>
      </c>
      <c r="C653" s="4">
        <f t="shared" si="75"/>
        <v>1705608.72</v>
      </c>
      <c r="D653" s="4"/>
      <c r="E653" s="4">
        <v>1705608.72</v>
      </c>
      <c r="F653" s="4"/>
      <c r="G653" s="4"/>
      <c r="H653" s="4"/>
      <c r="I653" s="4"/>
      <c r="J653" s="4"/>
      <c r="K653" s="4"/>
      <c r="L653" s="1"/>
      <c r="M653" s="4"/>
      <c r="N653" s="5"/>
      <c r="O653" s="4"/>
      <c r="P653" s="4"/>
      <c r="Q653" s="4"/>
      <c r="R653" s="4"/>
      <c r="S653" s="4"/>
    </row>
    <row r="654" spans="1:19" hidden="1" x14ac:dyDescent="0.25">
      <c r="A654" s="37" t="s">
        <v>1104</v>
      </c>
      <c r="B654" s="6" t="s">
        <v>1723</v>
      </c>
      <c r="C654" s="4">
        <f t="shared" si="75"/>
        <v>21282379.460000001</v>
      </c>
      <c r="D654" s="4">
        <f>ROUNDUP(SUM(F654+G654+H654+I654+J654+K654+M654+O654+P654+Q654+R654+S654)*0.0214,2)</f>
        <v>429096.41000000003</v>
      </c>
      <c r="E654" s="4">
        <v>802049.35</v>
      </c>
      <c r="F654" s="4"/>
      <c r="G654" s="4"/>
      <c r="H654" s="4"/>
      <c r="I654" s="4"/>
      <c r="J654" s="4"/>
      <c r="K654" s="4"/>
      <c r="L654" s="1">
        <v>5</v>
      </c>
      <c r="M654" s="4">
        <v>20051233.699999999</v>
      </c>
      <c r="N654" s="5"/>
      <c r="O654" s="4"/>
      <c r="P654" s="4"/>
      <c r="Q654" s="4"/>
      <c r="R654" s="4"/>
      <c r="S654" s="4"/>
    </row>
    <row r="655" spans="1:19" hidden="1" x14ac:dyDescent="0.25">
      <c r="A655" s="37" t="s">
        <v>1106</v>
      </c>
      <c r="B655" s="6" t="s">
        <v>1796</v>
      </c>
      <c r="C655" s="4">
        <f t="shared" si="75"/>
        <v>906742.78</v>
      </c>
      <c r="D655" s="4">
        <f>ROUNDUP(SUM(F655+G655+H655+I655+J655+K655+M655+O655+P655+Q655+R655+S655)*0.0214,2)</f>
        <v>18997.75</v>
      </c>
      <c r="E655" s="4"/>
      <c r="F655" s="4"/>
      <c r="G655" s="4"/>
      <c r="H655" s="4"/>
      <c r="I655" s="4"/>
      <c r="J655" s="4"/>
      <c r="K655" s="4">
        <v>887745.03</v>
      </c>
      <c r="L655" s="1"/>
      <c r="M655" s="4"/>
      <c r="N655" s="5"/>
      <c r="O655" s="4"/>
      <c r="P655" s="4"/>
      <c r="Q655" s="4"/>
      <c r="R655" s="4"/>
      <c r="S655" s="4"/>
    </row>
    <row r="656" spans="1:19" hidden="1" x14ac:dyDescent="0.25">
      <c r="A656" s="37" t="s">
        <v>1108</v>
      </c>
      <c r="B656" s="6" t="s">
        <v>1981</v>
      </c>
      <c r="C656" s="4">
        <f t="shared" ref="C656" si="76">ROUNDUP(SUM(D656+E656+F656+G656+H656+I656+J656+K656+M656+O656+P656+Q656+R656+S656),2)</f>
        <v>4113552.97</v>
      </c>
      <c r="D656" s="4">
        <f>ROUNDUP(SUM(F656+G656+H656+I656+J656+K656+M656+O656+P656+Q656+R656+S656)*0.0214,2)</f>
        <v>86185.67</v>
      </c>
      <c r="E656" s="4"/>
      <c r="F656" s="4"/>
      <c r="G656" s="4">
        <v>1390994.63</v>
      </c>
      <c r="H656" s="4"/>
      <c r="I656" s="4"/>
      <c r="J656" s="4"/>
      <c r="K656" s="4"/>
      <c r="L656" s="1"/>
      <c r="M656" s="4"/>
      <c r="N656" s="5" t="s">
        <v>1765</v>
      </c>
      <c r="O656" s="4">
        <v>2636372.67</v>
      </c>
      <c r="P656" s="4"/>
      <c r="Q656" s="4"/>
      <c r="R656" s="4"/>
      <c r="S656" s="4"/>
    </row>
    <row r="657" spans="1:19" hidden="1" x14ac:dyDescent="0.25">
      <c r="A657" s="37" t="s">
        <v>1110</v>
      </c>
      <c r="B657" s="6" t="s">
        <v>1159</v>
      </c>
      <c r="C657" s="4">
        <f t="shared" si="75"/>
        <v>2643191.1</v>
      </c>
      <c r="D657" s="4"/>
      <c r="E657" s="4">
        <v>2643191.0999999996</v>
      </c>
      <c r="F657" s="4"/>
      <c r="G657" s="4"/>
      <c r="H657" s="4"/>
      <c r="I657" s="4"/>
      <c r="J657" s="4"/>
      <c r="K657" s="4"/>
      <c r="L657" s="1"/>
      <c r="M657" s="4"/>
      <c r="N657" s="5"/>
      <c r="O657" s="4"/>
      <c r="P657" s="4"/>
      <c r="Q657" s="4"/>
      <c r="R657" s="4"/>
      <c r="S657" s="4"/>
    </row>
    <row r="658" spans="1:19" hidden="1" x14ac:dyDescent="0.25">
      <c r="A658" s="37" t="s">
        <v>1111</v>
      </c>
      <c r="B658" s="6" t="s">
        <v>1984</v>
      </c>
      <c r="C658" s="4">
        <f t="shared" si="75"/>
        <v>31282387.300000001</v>
      </c>
      <c r="D658" s="4">
        <f>ROUNDUP(SUM(F658+G658+H658+I658+J658+K658+M658+O658+P658+Q658+R658+S658)*0.0214,2)</f>
        <v>655417.17000000004</v>
      </c>
      <c r="E658" s="4"/>
      <c r="F658" s="4">
        <v>2599979.0299999998</v>
      </c>
      <c r="G658" s="4">
        <v>3553396.9</v>
      </c>
      <c r="H658" s="4">
        <v>1925307.66</v>
      </c>
      <c r="I658" s="4">
        <v>621942.87</v>
      </c>
      <c r="J658" s="4">
        <v>1325061.76</v>
      </c>
      <c r="K658" s="4"/>
      <c r="L658" s="1"/>
      <c r="M658" s="4"/>
      <c r="N658" s="5" t="s">
        <v>1765</v>
      </c>
      <c r="O658" s="4">
        <v>11411752.24</v>
      </c>
      <c r="P658" s="4"/>
      <c r="Q658" s="4">
        <v>9189529.6699999999</v>
      </c>
      <c r="R658" s="4"/>
      <c r="S658" s="4"/>
    </row>
    <row r="659" spans="1:19" hidden="1" x14ac:dyDescent="0.25">
      <c r="A659" s="37" t="s">
        <v>1113</v>
      </c>
      <c r="B659" s="6" t="s">
        <v>1151</v>
      </c>
      <c r="C659" s="4">
        <f t="shared" si="75"/>
        <v>442931.17</v>
      </c>
      <c r="D659" s="4"/>
      <c r="E659" s="4">
        <v>442931.17</v>
      </c>
      <c r="F659" s="4"/>
      <c r="G659" s="4"/>
      <c r="H659" s="4"/>
      <c r="I659" s="4"/>
      <c r="J659" s="4"/>
      <c r="K659" s="4"/>
      <c r="L659" s="1"/>
      <c r="M659" s="4"/>
      <c r="N659" s="5"/>
      <c r="O659" s="4"/>
      <c r="P659" s="4"/>
      <c r="Q659" s="4"/>
      <c r="R659" s="4"/>
      <c r="S659" s="4"/>
    </row>
    <row r="660" spans="1:19" hidden="1" x14ac:dyDescent="0.25">
      <c r="A660" s="37" t="s">
        <v>1115</v>
      </c>
      <c r="B660" s="6" t="s">
        <v>1985</v>
      </c>
      <c r="C660" s="4">
        <f t="shared" ref="C660" si="77">ROUNDUP(SUM(D660+E660+F660+G660+H660+I660+J660+K660+M660+O660+P660+Q660+R660+S660),2)</f>
        <v>4965020.93</v>
      </c>
      <c r="D660" s="4">
        <f>ROUNDUP(SUM(F660+G660+H660+I660+J660+K660+M660+O660+P660+Q660+R660+S660)*0.0214,2)</f>
        <v>104025.31</v>
      </c>
      <c r="E660" s="4"/>
      <c r="F660" s="4"/>
      <c r="G660" s="4">
        <v>4860995.62</v>
      </c>
      <c r="H660" s="4"/>
      <c r="I660" s="4"/>
      <c r="J660" s="4"/>
      <c r="K660" s="4"/>
      <c r="L660" s="1"/>
      <c r="M660" s="4"/>
      <c r="N660" s="5"/>
      <c r="O660" s="4"/>
      <c r="P660" s="4"/>
      <c r="Q660" s="4"/>
      <c r="R660" s="4"/>
      <c r="S660" s="4"/>
    </row>
    <row r="661" spans="1:19" hidden="1" x14ac:dyDescent="0.25">
      <c r="A661" s="37" t="s">
        <v>1117</v>
      </c>
      <c r="B661" s="6" t="s">
        <v>1153</v>
      </c>
      <c r="C661" s="4">
        <f t="shared" si="75"/>
        <v>48959313.039999999</v>
      </c>
      <c r="D661" s="4">
        <f>ROUNDUP(SUM(F661+G661+H661+I661+J661+K661+M661+O661+P661+Q661+R661+S661)*0.0214,2)</f>
        <v>1014063.16</v>
      </c>
      <c r="E661" s="4">
        <v>559121</v>
      </c>
      <c r="F661" s="4"/>
      <c r="G661" s="4">
        <v>15779023.039999999</v>
      </c>
      <c r="H661" s="4"/>
      <c r="I661" s="4"/>
      <c r="J661" s="4"/>
      <c r="K661" s="4"/>
      <c r="L661" s="1"/>
      <c r="M661" s="4"/>
      <c r="N661" s="5"/>
      <c r="O661" s="4"/>
      <c r="P661" s="4"/>
      <c r="Q661" s="4">
        <v>31607105.84</v>
      </c>
      <c r="R661" s="4"/>
      <c r="S661" s="4"/>
    </row>
    <row r="662" spans="1:19" hidden="1" x14ac:dyDescent="0.25">
      <c r="A662" s="37" t="s">
        <v>1119</v>
      </c>
      <c r="B662" s="6" t="s">
        <v>1155</v>
      </c>
      <c r="C662" s="4">
        <f t="shared" si="75"/>
        <v>14716433.32</v>
      </c>
      <c r="D662" s="4">
        <f>ROUNDUP(SUM(F662+G662+H662+I662+J662+K662+M662+O662+P662+Q662+R662+S662)*0.0214,2)</f>
        <v>304503.84000000003</v>
      </c>
      <c r="E662" s="4">
        <v>182778.48</v>
      </c>
      <c r="F662" s="4"/>
      <c r="G662" s="4"/>
      <c r="H662" s="4"/>
      <c r="I662" s="4"/>
      <c r="J662" s="4"/>
      <c r="K662" s="4"/>
      <c r="L662" s="1"/>
      <c r="M662" s="4"/>
      <c r="N662" s="5" t="s">
        <v>1765</v>
      </c>
      <c r="O662" s="4">
        <v>14229151</v>
      </c>
      <c r="P662" s="4"/>
      <c r="Q662" s="4"/>
      <c r="R662" s="4"/>
      <c r="S662" s="4"/>
    </row>
    <row r="663" spans="1:19" hidden="1" x14ac:dyDescent="0.25">
      <c r="A663" s="37" t="s">
        <v>1121</v>
      </c>
      <c r="B663" s="6" t="s">
        <v>1157</v>
      </c>
      <c r="C663" s="4">
        <f t="shared" si="75"/>
        <v>107100.59</v>
      </c>
      <c r="D663" s="4"/>
      <c r="E663" s="4">
        <v>107100.59</v>
      </c>
      <c r="F663" s="4"/>
      <c r="G663" s="4"/>
      <c r="H663" s="4"/>
      <c r="I663" s="4"/>
      <c r="J663" s="4"/>
      <c r="K663" s="4"/>
      <c r="L663" s="1"/>
      <c r="M663" s="4"/>
      <c r="N663" s="5"/>
      <c r="O663" s="4"/>
      <c r="P663" s="4"/>
      <c r="Q663" s="4"/>
      <c r="R663" s="4"/>
      <c r="S663" s="4"/>
    </row>
    <row r="664" spans="1:19" hidden="1" x14ac:dyDescent="0.25">
      <c r="A664" s="37" t="s">
        <v>1123</v>
      </c>
      <c r="B664" s="6" t="s">
        <v>1797</v>
      </c>
      <c r="C664" s="4">
        <f t="shared" si="75"/>
        <v>1049954.31</v>
      </c>
      <c r="D664" s="4">
        <f>ROUNDUP(SUM(F664+G664+H664+I664+J664+K664+M664+O664+P664+Q664+R664+S664)*0.0214,2)</f>
        <v>21998.26</v>
      </c>
      <c r="E664" s="4"/>
      <c r="F664" s="4"/>
      <c r="G664" s="4"/>
      <c r="H664" s="4"/>
      <c r="I664" s="4"/>
      <c r="J664" s="4"/>
      <c r="K664" s="4">
        <v>1027956.05</v>
      </c>
      <c r="L664" s="1"/>
      <c r="M664" s="4"/>
      <c r="N664" s="5"/>
      <c r="O664" s="4"/>
      <c r="P664" s="4"/>
      <c r="Q664" s="4"/>
      <c r="R664" s="4"/>
      <c r="S664" s="4"/>
    </row>
    <row r="665" spans="1:19" hidden="1" x14ac:dyDescent="0.25">
      <c r="A665" s="37" t="s">
        <v>1125</v>
      </c>
      <c r="B665" s="6" t="s">
        <v>1812</v>
      </c>
      <c r="C665" s="4">
        <f t="shared" si="75"/>
        <v>8015032.4400000004</v>
      </c>
      <c r="D665" s="4">
        <f>ROUNDUP(SUM(F665+G665+H665+I665+J665+K665+M665+O665+P665+Q665+R665+S665)*0.0214,2)</f>
        <v>167928.04</v>
      </c>
      <c r="E665" s="4"/>
      <c r="F665" s="4"/>
      <c r="G665" s="4"/>
      <c r="H665" s="4"/>
      <c r="I665" s="4"/>
      <c r="J665" s="4"/>
      <c r="K665" s="4"/>
      <c r="L665" s="1"/>
      <c r="M665" s="4"/>
      <c r="N665" s="5" t="s">
        <v>1760</v>
      </c>
      <c r="O665" s="4">
        <v>7847104.4000000004</v>
      </c>
      <c r="P665" s="4"/>
      <c r="Q665" s="4"/>
      <c r="R665" s="4"/>
      <c r="S665" s="4"/>
    </row>
    <row r="666" spans="1:19" hidden="1" x14ac:dyDescent="0.25">
      <c r="A666" s="37" t="s">
        <v>1127</v>
      </c>
      <c r="B666" s="6" t="s">
        <v>1161</v>
      </c>
      <c r="C666" s="4">
        <f t="shared" si="75"/>
        <v>404923.42</v>
      </c>
      <c r="D666" s="4"/>
      <c r="E666" s="4">
        <v>404923.42</v>
      </c>
      <c r="F666" s="4"/>
      <c r="G666" s="4"/>
      <c r="H666" s="4"/>
      <c r="I666" s="4"/>
      <c r="J666" s="4"/>
      <c r="K666" s="4"/>
      <c r="L666" s="1"/>
      <c r="M666" s="4"/>
      <c r="N666" s="5"/>
      <c r="O666" s="4"/>
      <c r="P666" s="4"/>
      <c r="Q666" s="4"/>
      <c r="R666" s="4"/>
      <c r="S666" s="4"/>
    </row>
    <row r="667" spans="1:19" hidden="1" x14ac:dyDescent="0.25">
      <c r="A667" s="37" t="s">
        <v>1129</v>
      </c>
      <c r="B667" s="6" t="s">
        <v>1163</v>
      </c>
      <c r="C667" s="4">
        <f t="shared" si="75"/>
        <v>882352.29</v>
      </c>
      <c r="D667" s="4"/>
      <c r="E667" s="4">
        <v>882352.29</v>
      </c>
      <c r="F667" s="4"/>
      <c r="G667" s="4"/>
      <c r="H667" s="4"/>
      <c r="I667" s="4"/>
      <c r="J667" s="4"/>
      <c r="K667" s="4"/>
      <c r="L667" s="1"/>
      <c r="M667" s="4"/>
      <c r="N667" s="5"/>
      <c r="O667" s="4"/>
      <c r="P667" s="4"/>
      <c r="Q667" s="4"/>
      <c r="R667" s="4"/>
      <c r="S667" s="4"/>
    </row>
    <row r="668" spans="1:19" hidden="1" x14ac:dyDescent="0.25">
      <c r="A668" s="37" t="s">
        <v>1131</v>
      </c>
      <c r="B668" s="6" t="s">
        <v>2184</v>
      </c>
      <c r="C668" s="4">
        <f>ROUNDUP(SUM(D668+E668+F668+G668+H668+I668+J668+K668+M668+O668+P668+Q668+R668+S668),2)</f>
        <v>7011991.6200000001</v>
      </c>
      <c r="D668" s="4">
        <f>ROUNDUP(SUM(F668+G668+H668+I668+J668+K668+M668+O668+P668+Q668+R668+S668)*0.0214,2)</f>
        <v>141376.13</v>
      </c>
      <c r="E668" s="4">
        <v>264254.44</v>
      </c>
      <c r="F668" s="4"/>
      <c r="G668" s="4"/>
      <c r="H668" s="4"/>
      <c r="I668" s="4"/>
      <c r="J668" s="4"/>
      <c r="K668" s="4"/>
      <c r="L668" s="1"/>
      <c r="M668" s="4"/>
      <c r="N668" s="5"/>
      <c r="O668" s="4"/>
      <c r="P668" s="4"/>
      <c r="Q668" s="4">
        <v>6606361.0499999998</v>
      </c>
      <c r="R668" s="4"/>
      <c r="S668" s="4"/>
    </row>
    <row r="669" spans="1:19" hidden="1" x14ac:dyDescent="0.25">
      <c r="A669" s="37" t="s">
        <v>1133</v>
      </c>
      <c r="B669" s="6" t="s">
        <v>2185</v>
      </c>
      <c r="C669" s="4">
        <f>ROUNDUP(SUM(D669+E669+F669+G669+H669+I669+J669+K669+M669+O669+P669+Q669+R669+S669),2)</f>
        <v>8517940.3499999996</v>
      </c>
      <c r="D669" s="4">
        <f>ROUNDUP(SUM(F669+G669+H669+I669+J669+K669+M669+O669+P669+Q669+R669+S669)*0.0214,2)</f>
        <v>171739.15000000002</v>
      </c>
      <c r="E669" s="4">
        <v>321007.74</v>
      </c>
      <c r="F669" s="4"/>
      <c r="G669" s="4"/>
      <c r="H669" s="4"/>
      <c r="I669" s="4"/>
      <c r="J669" s="4"/>
      <c r="K669" s="4"/>
      <c r="L669" s="1"/>
      <c r="M669" s="4"/>
      <c r="N669" s="5"/>
      <c r="O669" s="4"/>
      <c r="P669" s="4"/>
      <c r="Q669" s="4">
        <v>8025193.46</v>
      </c>
      <c r="R669" s="4"/>
      <c r="S669" s="4"/>
    </row>
    <row r="670" spans="1:19" hidden="1" x14ac:dyDescent="0.25">
      <c r="A670" s="37" t="s">
        <v>1135</v>
      </c>
      <c r="B670" s="6" t="s">
        <v>1165</v>
      </c>
      <c r="C670" s="4">
        <f t="shared" si="75"/>
        <v>30148641.18</v>
      </c>
      <c r="D670" s="4">
        <f>ROUNDUP(SUM(F670+G670+H670+I670+J670+K670+M670+O670+P670+Q670+R670+S670)*0.0214,2)</f>
        <v>608137.39</v>
      </c>
      <c r="E670" s="4">
        <v>1122869.0900000001</v>
      </c>
      <c r="F670" s="4"/>
      <c r="G670" s="4"/>
      <c r="H670" s="4"/>
      <c r="I670" s="4"/>
      <c r="J670" s="4"/>
      <c r="K670" s="4"/>
      <c r="L670" s="1">
        <v>7</v>
      </c>
      <c r="M670" s="4">
        <v>28417634.699999999</v>
      </c>
      <c r="N670" s="5"/>
      <c r="O670" s="4"/>
      <c r="P670" s="4"/>
      <c r="Q670" s="4"/>
      <c r="R670" s="4"/>
      <c r="S670" s="4"/>
    </row>
    <row r="671" spans="1:19" hidden="1" x14ac:dyDescent="0.25">
      <c r="A671" s="37" t="s">
        <v>1137</v>
      </c>
      <c r="B671" s="6" t="s">
        <v>1168</v>
      </c>
      <c r="C671" s="4">
        <f t="shared" si="75"/>
        <v>1336930.45</v>
      </c>
      <c r="D671" s="4"/>
      <c r="E671" s="4">
        <v>1336930.45</v>
      </c>
      <c r="F671" s="4"/>
      <c r="G671" s="4"/>
      <c r="H671" s="4"/>
      <c r="I671" s="4"/>
      <c r="J671" s="4"/>
      <c r="K671" s="4"/>
      <c r="L671" s="1"/>
      <c r="M671" s="4"/>
      <c r="N671" s="5"/>
      <c r="O671" s="4"/>
      <c r="P671" s="4"/>
      <c r="Q671" s="4"/>
      <c r="R671" s="4"/>
      <c r="S671" s="4"/>
    </row>
    <row r="672" spans="1:19" hidden="1" x14ac:dyDescent="0.25">
      <c r="A672" s="37" t="s">
        <v>1139</v>
      </c>
      <c r="B672" s="6" t="s">
        <v>1170</v>
      </c>
      <c r="C672" s="4">
        <f t="shared" si="75"/>
        <v>27318491.460000001</v>
      </c>
      <c r="D672" s="4">
        <f>ROUNDUP(SUM(F672+G672+H672+I672+J672+K672+M672+O672+P672+Q672+R672+S672)*0.0214,2)</f>
        <v>540770.07999999996</v>
      </c>
      <c r="E672" s="4">
        <v>1508091.85</v>
      </c>
      <c r="F672" s="4"/>
      <c r="G672" s="4"/>
      <c r="H672" s="4"/>
      <c r="I672" s="4"/>
      <c r="J672" s="4"/>
      <c r="K672" s="4"/>
      <c r="L672" s="1"/>
      <c r="M672" s="4"/>
      <c r="N672" s="5"/>
      <c r="O672" s="4"/>
      <c r="P672" s="4"/>
      <c r="Q672" s="4"/>
      <c r="R672" s="4">
        <v>25269629.530000001</v>
      </c>
      <c r="S672" s="4"/>
    </row>
    <row r="673" spans="1:19" hidden="1" x14ac:dyDescent="0.25">
      <c r="A673" s="37" t="s">
        <v>1141</v>
      </c>
      <c r="B673" s="6" t="s">
        <v>1172</v>
      </c>
      <c r="C673" s="4">
        <f t="shared" ref="C673:C694" si="78">ROUNDUP(SUM(D673+E673+F673+G673+H673+I673+J673+K673+M673+O673+P673+Q673+R673+S673),2)</f>
        <v>872853.78</v>
      </c>
      <c r="D673" s="4"/>
      <c r="E673" s="4">
        <v>872853.78</v>
      </c>
      <c r="F673" s="4"/>
      <c r="G673" s="4"/>
      <c r="H673" s="4"/>
      <c r="I673" s="4"/>
      <c r="J673" s="4"/>
      <c r="K673" s="4"/>
      <c r="L673" s="1"/>
      <c r="M673" s="4"/>
      <c r="N673" s="5"/>
      <c r="O673" s="4"/>
      <c r="P673" s="4"/>
      <c r="Q673" s="4"/>
      <c r="R673" s="4"/>
      <c r="S673" s="4"/>
    </row>
    <row r="674" spans="1:19" hidden="1" x14ac:dyDescent="0.25">
      <c r="A674" s="37" t="s">
        <v>1143</v>
      </c>
      <c r="B674" s="6" t="s">
        <v>1724</v>
      </c>
      <c r="C674" s="4">
        <f t="shared" si="78"/>
        <v>8512951.7899999991</v>
      </c>
      <c r="D674" s="4">
        <f>ROUNDUP(SUM(F674+G674+H674+I674+J674+K674+M674+O674+P674+Q674+R674+S674)*0.0214,2)</f>
        <v>171638.57</v>
      </c>
      <c r="E674" s="4">
        <v>320819.74</v>
      </c>
      <c r="F674" s="4"/>
      <c r="G674" s="4"/>
      <c r="H674" s="4"/>
      <c r="I674" s="4"/>
      <c r="J674" s="4"/>
      <c r="K674" s="4"/>
      <c r="L674" s="1">
        <v>2</v>
      </c>
      <c r="M674" s="4">
        <v>8020493.4800000004</v>
      </c>
      <c r="N674" s="5"/>
      <c r="O674" s="4"/>
      <c r="P674" s="4"/>
      <c r="Q674" s="4"/>
      <c r="R674" s="4"/>
      <c r="S674" s="4"/>
    </row>
    <row r="675" spans="1:19" hidden="1" x14ac:dyDescent="0.25">
      <c r="A675" s="37" t="s">
        <v>1145</v>
      </c>
      <c r="B675" s="6" t="s">
        <v>1174</v>
      </c>
      <c r="C675" s="4">
        <f t="shared" si="78"/>
        <v>1513829.45</v>
      </c>
      <c r="D675" s="4"/>
      <c r="E675" s="4">
        <v>1513829.45</v>
      </c>
      <c r="F675" s="4"/>
      <c r="G675" s="4"/>
      <c r="H675" s="4"/>
      <c r="I675" s="4"/>
      <c r="J675" s="4"/>
      <c r="K675" s="4"/>
      <c r="L675" s="1"/>
      <c r="M675" s="4"/>
      <c r="N675" s="5"/>
      <c r="O675" s="4"/>
      <c r="P675" s="4"/>
      <c r="Q675" s="4"/>
      <c r="R675" s="4"/>
      <c r="S675" s="4"/>
    </row>
    <row r="676" spans="1:19" hidden="1" x14ac:dyDescent="0.25">
      <c r="A676" s="37" t="s">
        <v>1147</v>
      </c>
      <c r="B676" s="6" t="s">
        <v>1986</v>
      </c>
      <c r="C676" s="4">
        <f t="shared" si="78"/>
        <v>9007949.2400000002</v>
      </c>
      <c r="D676" s="4">
        <f t="shared" ref="D676:D677" si="79">ROUNDUP(SUM(F676+G676+H676+I676+J676+K676+M676+O676+P676+Q676+R676+S676)*0.0214,2)</f>
        <v>188731.27000000002</v>
      </c>
      <c r="E676" s="4"/>
      <c r="F676" s="4">
        <v>1296492.3600000001</v>
      </c>
      <c r="G676" s="4">
        <v>1055778.47</v>
      </c>
      <c r="H676" s="4">
        <v>368714.86</v>
      </c>
      <c r="I676" s="4">
        <v>126537.60000000001</v>
      </c>
      <c r="J676" s="4">
        <v>366190.51</v>
      </c>
      <c r="K676" s="4"/>
      <c r="L676" s="1"/>
      <c r="M676" s="4"/>
      <c r="N676" s="5"/>
      <c r="O676" s="4"/>
      <c r="P676" s="4"/>
      <c r="Q676" s="4">
        <v>5605504.1699999999</v>
      </c>
      <c r="R676" s="4"/>
      <c r="S676" s="4"/>
    </row>
    <row r="677" spans="1:19" hidden="1" x14ac:dyDescent="0.25">
      <c r="A677" s="37" t="s">
        <v>1149</v>
      </c>
      <c r="B677" s="6" t="s">
        <v>1987</v>
      </c>
      <c r="C677" s="4">
        <f t="shared" si="78"/>
        <v>15700371.220000001</v>
      </c>
      <c r="D677" s="4">
        <f t="shared" si="79"/>
        <v>328948.45</v>
      </c>
      <c r="E677" s="4"/>
      <c r="F677" s="4">
        <v>3103539.87</v>
      </c>
      <c r="G677" s="4">
        <v>4930509.49</v>
      </c>
      <c r="H677" s="4">
        <v>3578933.79</v>
      </c>
      <c r="I677" s="4">
        <v>1711525.93</v>
      </c>
      <c r="J677" s="4">
        <v>2046913.69</v>
      </c>
      <c r="K677" s="4"/>
      <c r="L677" s="1"/>
      <c r="M677" s="4"/>
      <c r="N677" s="5"/>
      <c r="O677" s="4"/>
      <c r="P677" s="4"/>
      <c r="Q677" s="4"/>
      <c r="R677" s="4"/>
      <c r="S677" s="4"/>
    </row>
    <row r="678" spans="1:19" hidden="1" x14ac:dyDescent="0.25">
      <c r="A678" s="37" t="s">
        <v>1150</v>
      </c>
      <c r="B678" s="6" t="s">
        <v>1798</v>
      </c>
      <c r="C678" s="4">
        <f t="shared" si="78"/>
        <v>13963788.460000001</v>
      </c>
      <c r="D678" s="4">
        <f>ROUNDUP(SUM(F678+G678+H678+I678+J678+K678+M678+O678+P678+Q678+R678+S678)*0.0214,2)</f>
        <v>292564.2</v>
      </c>
      <c r="E678" s="4"/>
      <c r="F678" s="4"/>
      <c r="G678" s="4"/>
      <c r="H678" s="4"/>
      <c r="I678" s="4"/>
      <c r="J678" s="4"/>
      <c r="K678" s="4"/>
      <c r="L678" s="1"/>
      <c r="M678" s="4"/>
      <c r="N678" s="5"/>
      <c r="O678" s="4"/>
      <c r="P678" s="4"/>
      <c r="Q678" s="4">
        <v>13671224.26</v>
      </c>
      <c r="R678" s="4"/>
      <c r="S678" s="4"/>
    </row>
    <row r="679" spans="1:19" hidden="1" x14ac:dyDescent="0.25">
      <c r="A679" s="37" t="s">
        <v>1152</v>
      </c>
      <c r="B679" s="6" t="s">
        <v>1994</v>
      </c>
      <c r="C679" s="4">
        <f t="shared" ref="C679" si="80">ROUNDUP(SUM(D679+E679+F679+G679+H679+I679+J679+K679+M679+O679+P679+Q679+R679+S679),2)</f>
        <v>12056351.33</v>
      </c>
      <c r="D679" s="4">
        <f t="shared" ref="D679" si="81">ROUNDUP(SUM(F679+G679+H679+I679+J679+K679+M679+O679+P679+Q679+R679+S679)*0.0214,2)</f>
        <v>252600.28</v>
      </c>
      <c r="E679" s="4"/>
      <c r="F679" s="4">
        <v>3663171.16</v>
      </c>
      <c r="G679" s="4"/>
      <c r="H679" s="4"/>
      <c r="I679" s="4"/>
      <c r="J679" s="4"/>
      <c r="K679" s="4"/>
      <c r="L679" s="1"/>
      <c r="M679" s="4"/>
      <c r="N679" s="5" t="s">
        <v>1765</v>
      </c>
      <c r="O679" s="4">
        <v>8140579.8899999997</v>
      </c>
      <c r="P679" s="4"/>
      <c r="Q679" s="4"/>
      <c r="R679" s="4"/>
      <c r="S679" s="4"/>
    </row>
    <row r="680" spans="1:19" hidden="1" x14ac:dyDescent="0.25">
      <c r="A680" s="37" t="s">
        <v>1154</v>
      </c>
      <c r="B680" s="6" t="s">
        <v>1995</v>
      </c>
      <c r="C680" s="4">
        <f t="shared" ref="C680" si="82">ROUNDUP(SUM(D680+E680+F680+G680+H680+I680+J680+K680+M680+O680+P680+Q680+R680+S680),2)</f>
        <v>5132392.4000000004</v>
      </c>
      <c r="D680" s="4">
        <f t="shared" ref="D680" si="83">ROUNDUP(SUM(F680+G680+H680+I680+J680+K680+M680+O680+P680+Q680+R680+S680)*0.0214,2)</f>
        <v>107532.01999999999</v>
      </c>
      <c r="E680" s="4"/>
      <c r="F680" s="4"/>
      <c r="G680" s="4">
        <v>5024860.38</v>
      </c>
      <c r="H680" s="4"/>
      <c r="I680" s="4"/>
      <c r="J680" s="4"/>
      <c r="K680" s="4"/>
      <c r="L680" s="1"/>
      <c r="M680" s="4"/>
      <c r="N680" s="5"/>
      <c r="O680" s="4"/>
      <c r="P680" s="4"/>
      <c r="Q680" s="4"/>
      <c r="R680" s="4"/>
      <c r="S680" s="4"/>
    </row>
    <row r="681" spans="1:19" hidden="1" x14ac:dyDescent="0.25">
      <c r="A681" s="37" t="s">
        <v>1156</v>
      </c>
      <c r="B681" s="6" t="s">
        <v>1176</v>
      </c>
      <c r="C681" s="4">
        <f t="shared" si="78"/>
        <v>285409.65999999997</v>
      </c>
      <c r="D681" s="4"/>
      <c r="E681" s="4">
        <v>285409.65999999997</v>
      </c>
      <c r="F681" s="4"/>
      <c r="G681" s="4"/>
      <c r="H681" s="4"/>
      <c r="I681" s="4"/>
      <c r="J681" s="4"/>
      <c r="K681" s="4"/>
      <c r="L681" s="1"/>
      <c r="M681" s="4"/>
      <c r="N681" s="5"/>
      <c r="O681" s="4"/>
      <c r="P681" s="4"/>
      <c r="Q681" s="4"/>
      <c r="R681" s="4"/>
      <c r="S681" s="4"/>
    </row>
    <row r="682" spans="1:19" hidden="1" x14ac:dyDescent="0.25">
      <c r="A682" s="37" t="s">
        <v>1158</v>
      </c>
      <c r="B682" s="6" t="s">
        <v>1178</v>
      </c>
      <c r="C682" s="4">
        <f t="shared" si="78"/>
        <v>722654.87</v>
      </c>
      <c r="D682" s="4"/>
      <c r="E682" s="4">
        <v>722654.87</v>
      </c>
      <c r="F682" s="4"/>
      <c r="G682" s="4"/>
      <c r="H682" s="4"/>
      <c r="I682" s="4"/>
      <c r="J682" s="4"/>
      <c r="K682" s="4"/>
      <c r="L682" s="1"/>
      <c r="M682" s="4"/>
      <c r="N682" s="5"/>
      <c r="O682" s="4"/>
      <c r="P682" s="4"/>
      <c r="Q682" s="4"/>
      <c r="R682" s="4"/>
      <c r="S682" s="4"/>
    </row>
    <row r="683" spans="1:19" hidden="1" x14ac:dyDescent="0.25">
      <c r="A683" s="37" t="s">
        <v>1160</v>
      </c>
      <c r="B683" s="6" t="s">
        <v>2119</v>
      </c>
      <c r="C683" s="4">
        <f t="shared" si="78"/>
        <v>13736542.85</v>
      </c>
      <c r="D683" s="4">
        <f t="shared" ref="D683" si="84">ROUNDUP(SUM(F683+G683+H683+I683+J683+K683+M683+O683+P683+Q683+R683+S683)*0.0214,2)</f>
        <v>287803.04000000004</v>
      </c>
      <c r="E683" s="4"/>
      <c r="F683" s="4"/>
      <c r="G683" s="4"/>
      <c r="H683" s="4"/>
      <c r="I683" s="4"/>
      <c r="J683" s="4"/>
      <c r="K683" s="4"/>
      <c r="L683" s="1"/>
      <c r="M683" s="4"/>
      <c r="N683" s="5"/>
      <c r="O683" s="4"/>
      <c r="P683" s="4"/>
      <c r="Q683" s="4"/>
      <c r="R683" s="4">
        <v>13448739.809999999</v>
      </c>
      <c r="S683" s="4"/>
    </row>
    <row r="684" spans="1:19" hidden="1" x14ac:dyDescent="0.25">
      <c r="A684" s="37" t="s">
        <v>1162</v>
      </c>
      <c r="B684" s="6" t="s">
        <v>1180</v>
      </c>
      <c r="C684" s="4">
        <f t="shared" si="78"/>
        <v>1451132.62</v>
      </c>
      <c r="D684" s="4"/>
      <c r="E684" s="4">
        <v>1451132.62</v>
      </c>
      <c r="F684" s="4"/>
      <c r="G684" s="4"/>
      <c r="H684" s="4"/>
      <c r="I684" s="4"/>
      <c r="J684" s="4"/>
      <c r="K684" s="4"/>
      <c r="L684" s="1"/>
      <c r="M684" s="4"/>
      <c r="N684" s="5"/>
      <c r="O684" s="4"/>
      <c r="P684" s="4"/>
      <c r="Q684" s="4"/>
      <c r="R684" s="4"/>
      <c r="S684" s="4"/>
    </row>
    <row r="685" spans="1:19" hidden="1" x14ac:dyDescent="0.25">
      <c r="A685" s="37" t="s">
        <v>1164</v>
      </c>
      <c r="B685" s="6" t="s">
        <v>1793</v>
      </c>
      <c r="C685" s="4">
        <f t="shared" si="78"/>
        <v>5664306.5899999999</v>
      </c>
      <c r="D685" s="4">
        <f>ROUND((F685+G685+H685+I685+J685+K685+M685+O685+P685+Q685+R685+S685)*0.0214,2)</f>
        <v>118676.48</v>
      </c>
      <c r="E685" s="22"/>
      <c r="F685" s="22"/>
      <c r="G685" s="20"/>
      <c r="H685" s="22"/>
      <c r="I685" s="22"/>
      <c r="J685" s="22"/>
      <c r="K685" s="22"/>
      <c r="L685" s="24"/>
      <c r="M685" s="22"/>
      <c r="N685" s="22"/>
      <c r="O685" s="22"/>
      <c r="P685" s="22"/>
      <c r="Q685" s="4">
        <v>5545630.1100000003</v>
      </c>
      <c r="R685" s="22"/>
      <c r="S685" s="22"/>
    </row>
    <row r="686" spans="1:19" hidden="1" x14ac:dyDescent="0.25">
      <c r="A686" s="37" t="s">
        <v>1166</v>
      </c>
      <c r="B686" s="6" t="s">
        <v>1197</v>
      </c>
      <c r="C686" s="4">
        <f t="shared" si="78"/>
        <v>1994560.91</v>
      </c>
      <c r="D686" s="4"/>
      <c r="E686" s="4">
        <v>1994560.91</v>
      </c>
      <c r="F686" s="4"/>
      <c r="G686" s="4"/>
      <c r="H686" s="4"/>
      <c r="I686" s="4"/>
      <c r="J686" s="4"/>
      <c r="K686" s="4"/>
      <c r="L686" s="1"/>
      <c r="M686" s="4"/>
      <c r="N686" s="5"/>
      <c r="O686" s="4"/>
      <c r="P686" s="4"/>
      <c r="Q686" s="4"/>
      <c r="R686" s="4"/>
      <c r="S686" s="4"/>
    </row>
    <row r="687" spans="1:19" hidden="1" x14ac:dyDescent="0.25">
      <c r="A687" s="37" t="s">
        <v>1167</v>
      </c>
      <c r="B687" s="6" t="s">
        <v>1199</v>
      </c>
      <c r="C687" s="4">
        <f t="shared" si="78"/>
        <v>776093.87</v>
      </c>
      <c r="D687" s="4"/>
      <c r="E687" s="4">
        <v>776093.87</v>
      </c>
      <c r="F687" s="4"/>
      <c r="G687" s="4"/>
      <c r="H687" s="4"/>
      <c r="I687" s="4"/>
      <c r="J687" s="4"/>
      <c r="K687" s="4"/>
      <c r="L687" s="1"/>
      <c r="M687" s="4"/>
      <c r="N687" s="5"/>
      <c r="O687" s="4"/>
      <c r="P687" s="4"/>
      <c r="Q687" s="4"/>
      <c r="R687" s="4"/>
      <c r="S687" s="4"/>
    </row>
    <row r="688" spans="1:19" hidden="1" x14ac:dyDescent="0.25">
      <c r="A688" s="37" t="s">
        <v>1169</v>
      </c>
      <c r="B688" s="6" t="s">
        <v>1201</v>
      </c>
      <c r="C688" s="4">
        <f t="shared" si="78"/>
        <v>165772.64000000001</v>
      </c>
      <c r="D688" s="4"/>
      <c r="E688" s="4">
        <v>165772.64000000001</v>
      </c>
      <c r="F688" s="4"/>
      <c r="G688" s="4"/>
      <c r="H688" s="4"/>
      <c r="I688" s="4"/>
      <c r="J688" s="4"/>
      <c r="K688" s="4"/>
      <c r="L688" s="1"/>
      <c r="M688" s="4"/>
      <c r="N688" s="5"/>
      <c r="O688" s="4"/>
      <c r="P688" s="4"/>
      <c r="Q688" s="4"/>
      <c r="R688" s="4"/>
      <c r="S688" s="4"/>
    </row>
    <row r="689" spans="1:20" hidden="1" x14ac:dyDescent="0.25">
      <c r="A689" s="37" t="s">
        <v>1171</v>
      </c>
      <c r="B689" s="6" t="s">
        <v>1203</v>
      </c>
      <c r="C689" s="4">
        <f t="shared" si="78"/>
        <v>921837.5</v>
      </c>
      <c r="D689" s="4"/>
      <c r="E689" s="4">
        <v>921837.5</v>
      </c>
      <c r="F689" s="4"/>
      <c r="G689" s="4"/>
      <c r="H689" s="4"/>
      <c r="I689" s="4"/>
      <c r="J689" s="4"/>
      <c r="K689" s="4"/>
      <c r="L689" s="1"/>
      <c r="M689" s="4"/>
      <c r="N689" s="5"/>
      <c r="O689" s="4"/>
      <c r="P689" s="4"/>
      <c r="Q689" s="4"/>
      <c r="R689" s="4"/>
      <c r="S689" s="4"/>
    </row>
    <row r="690" spans="1:20" hidden="1" x14ac:dyDescent="0.25">
      <c r="A690" s="37" t="s">
        <v>1173</v>
      </c>
      <c r="B690" s="6" t="s">
        <v>1205</v>
      </c>
      <c r="C690" s="4">
        <f t="shared" si="78"/>
        <v>740465.92</v>
      </c>
      <c r="D690" s="4"/>
      <c r="E690" s="4">
        <v>740465.92</v>
      </c>
      <c r="F690" s="4"/>
      <c r="G690" s="4"/>
      <c r="H690" s="4"/>
      <c r="I690" s="4"/>
      <c r="J690" s="4"/>
      <c r="K690" s="4"/>
      <c r="L690" s="1"/>
      <c r="M690" s="4"/>
      <c r="N690" s="5"/>
      <c r="O690" s="4"/>
      <c r="P690" s="4"/>
      <c r="Q690" s="4"/>
      <c r="R690" s="4"/>
      <c r="S690" s="4"/>
    </row>
    <row r="691" spans="1:20" hidden="1" x14ac:dyDescent="0.25">
      <c r="A691" s="37" t="s">
        <v>1175</v>
      </c>
      <c r="B691" s="6" t="s">
        <v>1799</v>
      </c>
      <c r="C691" s="4">
        <f t="shared" si="78"/>
        <v>16398213.199999999</v>
      </c>
      <c r="D691" s="4">
        <f>ROUND((F691+G691+H691+I691+J691+K691+M691+O691+P691+Q691+R691+S691)*0.0214,2)</f>
        <v>343569.38</v>
      </c>
      <c r="E691" s="4"/>
      <c r="F691" s="4">
        <v>3093580.43</v>
      </c>
      <c r="G691" s="4"/>
      <c r="H691" s="4"/>
      <c r="I691" s="4"/>
      <c r="J691" s="4"/>
      <c r="K691" s="4"/>
      <c r="L691" s="1"/>
      <c r="M691" s="4"/>
      <c r="N691" s="5"/>
      <c r="O691" s="4"/>
      <c r="P691" s="4"/>
      <c r="Q691" s="4">
        <v>12961063.390000001</v>
      </c>
      <c r="R691" s="4"/>
      <c r="S691" s="4"/>
    </row>
    <row r="692" spans="1:20" hidden="1" x14ac:dyDescent="0.25">
      <c r="A692" s="37" t="s">
        <v>1177</v>
      </c>
      <c r="B692" s="6" t="s">
        <v>1182</v>
      </c>
      <c r="C692" s="4">
        <f t="shared" si="78"/>
        <v>1816200.28</v>
      </c>
      <c r="D692" s="4"/>
      <c r="E692" s="4">
        <v>1816200.28</v>
      </c>
      <c r="F692" s="4"/>
      <c r="G692" s="4"/>
      <c r="H692" s="4"/>
      <c r="I692" s="4"/>
      <c r="J692" s="4"/>
      <c r="K692" s="4"/>
      <c r="L692" s="1"/>
      <c r="M692" s="4"/>
      <c r="N692" s="5"/>
      <c r="O692" s="4"/>
      <c r="P692" s="4"/>
      <c r="Q692" s="4"/>
      <c r="R692" s="4"/>
      <c r="S692" s="4"/>
    </row>
    <row r="693" spans="1:20" s="21" customFormat="1" hidden="1" x14ac:dyDescent="0.25">
      <c r="A693" s="37" t="s">
        <v>1179</v>
      </c>
      <c r="B693" s="6" t="s">
        <v>1184</v>
      </c>
      <c r="C693" s="4">
        <f t="shared" si="78"/>
        <v>1455220.95</v>
      </c>
      <c r="D693" s="4"/>
      <c r="E693" s="23">
        <v>1455220.95</v>
      </c>
      <c r="F693" s="23"/>
      <c r="G693" s="4"/>
      <c r="H693" s="23"/>
      <c r="I693" s="23"/>
      <c r="J693" s="23"/>
      <c r="K693" s="23"/>
      <c r="L693" s="25"/>
      <c r="M693" s="23"/>
      <c r="N693" s="26"/>
      <c r="O693" s="23"/>
      <c r="P693" s="23"/>
      <c r="Q693" s="4"/>
      <c r="R693" s="23"/>
      <c r="S693" s="23"/>
      <c r="T693" s="19"/>
    </row>
    <row r="694" spans="1:20" hidden="1" x14ac:dyDescent="0.25">
      <c r="A694" s="37" t="s">
        <v>1181</v>
      </c>
      <c r="B694" s="6" t="s">
        <v>1186</v>
      </c>
      <c r="C694" s="4">
        <f t="shared" si="78"/>
        <v>11649884.43</v>
      </c>
      <c r="D694" s="4">
        <f>ROUNDUP(SUM(F694+G694+H694+I694+J694+K694+M694+O694+P694+Q694+R694+S694)*0.0214,2)</f>
        <v>212471.06</v>
      </c>
      <c r="E694" s="4">
        <v>1508859.37</v>
      </c>
      <c r="F694" s="4"/>
      <c r="G694" s="4"/>
      <c r="H694" s="4"/>
      <c r="I694" s="4"/>
      <c r="J694" s="4"/>
      <c r="K694" s="4"/>
      <c r="L694" s="1"/>
      <c r="M694" s="4"/>
      <c r="N694" s="5" t="s">
        <v>1765</v>
      </c>
      <c r="O694" s="4">
        <v>9928554</v>
      </c>
      <c r="P694" s="4"/>
      <c r="Q694" s="4"/>
      <c r="R694" s="4"/>
      <c r="S694" s="4"/>
    </row>
    <row r="695" spans="1:20" hidden="1" x14ac:dyDescent="0.25">
      <c r="A695" s="37" t="s">
        <v>1183</v>
      </c>
      <c r="B695" s="6" t="s">
        <v>1944</v>
      </c>
      <c r="C695" s="4">
        <f>ROUND(SUM(D695+E695+F695+G695+H695+I695+J695+K695+M695+O695+P695+Q695+R695+S695),2)</f>
        <v>15455608.98</v>
      </c>
      <c r="D695" s="4">
        <f>ROUND((F695+G695+H695+I695+J695+K695+M695+O695+P695+Q695+R695+S695)*0.0214,2)</f>
        <v>323820.28000000003</v>
      </c>
      <c r="E695" s="4"/>
      <c r="F695" s="4"/>
      <c r="G695" s="4">
        <v>6844034.5700000003</v>
      </c>
      <c r="H695" s="4">
        <v>3389918.63</v>
      </c>
      <c r="I695" s="4">
        <v>2035138.22</v>
      </c>
      <c r="J695" s="4">
        <v>2862697.28</v>
      </c>
      <c r="K695" s="4"/>
      <c r="L695" s="1"/>
      <c r="M695" s="4"/>
      <c r="N695" s="5"/>
      <c r="O695" s="4"/>
      <c r="P695" s="4"/>
      <c r="Q695" s="4"/>
      <c r="R695" s="4"/>
      <c r="S695" s="4"/>
    </row>
    <row r="696" spans="1:20" hidden="1" x14ac:dyDescent="0.25">
      <c r="A696" s="37" t="s">
        <v>1185</v>
      </c>
      <c r="B696" s="6" t="s">
        <v>1189</v>
      </c>
      <c r="C696" s="4">
        <f t="shared" ref="C696:C733" si="85">ROUNDUP(SUM(D696+E696+F696+G696+H696+I696+J696+K696+M696+O696+P696+Q696+R696+S696),2)</f>
        <v>3265477.99</v>
      </c>
      <c r="D696" s="4"/>
      <c r="E696" s="4">
        <v>3265477.9899999998</v>
      </c>
      <c r="F696" s="4"/>
      <c r="G696" s="4"/>
      <c r="H696" s="4"/>
      <c r="I696" s="4"/>
      <c r="J696" s="4"/>
      <c r="K696" s="4"/>
      <c r="L696" s="1"/>
      <c r="M696" s="4"/>
      <c r="N696" s="5"/>
      <c r="O696" s="4"/>
      <c r="P696" s="4"/>
      <c r="Q696" s="4"/>
      <c r="R696" s="4"/>
      <c r="S696" s="4"/>
    </row>
    <row r="697" spans="1:20" hidden="1" x14ac:dyDescent="0.25">
      <c r="A697" s="37" t="s">
        <v>1187</v>
      </c>
      <c r="B697" s="6" t="s">
        <v>1191</v>
      </c>
      <c r="C697" s="4">
        <f t="shared" si="85"/>
        <v>944076.64</v>
      </c>
      <c r="D697" s="4"/>
      <c r="E697" s="4">
        <v>944076.64</v>
      </c>
      <c r="F697" s="4"/>
      <c r="G697" s="4"/>
      <c r="H697" s="4"/>
      <c r="I697" s="4"/>
      <c r="J697" s="4"/>
      <c r="K697" s="4"/>
      <c r="L697" s="1"/>
      <c r="M697" s="4"/>
      <c r="N697" s="5"/>
      <c r="O697" s="4"/>
      <c r="P697" s="4"/>
      <c r="Q697" s="4"/>
      <c r="R697" s="4"/>
      <c r="S697" s="4"/>
    </row>
    <row r="698" spans="1:20" hidden="1" x14ac:dyDescent="0.25">
      <c r="A698" s="37" t="s">
        <v>1188</v>
      </c>
      <c r="B698" s="6" t="s">
        <v>1193</v>
      </c>
      <c r="C698" s="4">
        <f t="shared" si="85"/>
        <v>853050.92</v>
      </c>
      <c r="D698" s="4"/>
      <c r="E698" s="4">
        <v>853050.92</v>
      </c>
      <c r="F698" s="4"/>
      <c r="G698" s="4"/>
      <c r="H698" s="4"/>
      <c r="I698" s="4"/>
      <c r="J698" s="4"/>
      <c r="K698" s="4"/>
      <c r="L698" s="1"/>
      <c r="M698" s="4"/>
      <c r="N698" s="5"/>
      <c r="O698" s="4"/>
      <c r="P698" s="4"/>
      <c r="Q698" s="4"/>
      <c r="R698" s="4"/>
      <c r="S698" s="4"/>
    </row>
    <row r="699" spans="1:20" hidden="1" x14ac:dyDescent="0.25">
      <c r="A699" s="37" t="s">
        <v>1190</v>
      </c>
      <c r="B699" s="6" t="s">
        <v>1195</v>
      </c>
      <c r="C699" s="4">
        <f t="shared" si="85"/>
        <v>844357.38</v>
      </c>
      <c r="D699" s="4"/>
      <c r="E699" s="4">
        <v>844357.38</v>
      </c>
      <c r="F699" s="4"/>
      <c r="G699" s="4"/>
      <c r="H699" s="4"/>
      <c r="I699" s="4"/>
      <c r="J699" s="4"/>
      <c r="K699" s="4"/>
      <c r="L699" s="1"/>
      <c r="M699" s="4"/>
      <c r="N699" s="5"/>
      <c r="O699" s="4"/>
      <c r="P699" s="4"/>
      <c r="Q699" s="4"/>
      <c r="R699" s="4"/>
      <c r="S699" s="4"/>
    </row>
    <row r="700" spans="1:20" hidden="1" x14ac:dyDescent="0.25">
      <c r="A700" s="37" t="s">
        <v>1192</v>
      </c>
      <c r="B700" s="6" t="s">
        <v>1207</v>
      </c>
      <c r="C700" s="4">
        <f t="shared" si="85"/>
        <v>11130489.9</v>
      </c>
      <c r="D700" s="4">
        <f>ROUND((F700+G700+H700+I700+J700+K700+M700+O700+P700+Q700+R700+S700)*0.0214,2)</f>
        <v>214082.98</v>
      </c>
      <c r="E700" s="4">
        <v>912529.41</v>
      </c>
      <c r="F700" s="4"/>
      <c r="G700" s="4"/>
      <c r="H700" s="4"/>
      <c r="I700" s="4"/>
      <c r="J700" s="4"/>
      <c r="K700" s="4"/>
      <c r="L700" s="1"/>
      <c r="M700" s="4"/>
      <c r="N700" s="5"/>
      <c r="O700" s="4"/>
      <c r="P700" s="4"/>
      <c r="Q700" s="4">
        <v>10003877.51</v>
      </c>
      <c r="R700" s="4"/>
      <c r="S700" s="4"/>
    </row>
    <row r="701" spans="1:20" hidden="1" x14ac:dyDescent="0.25">
      <c r="A701" s="37" t="s">
        <v>1194</v>
      </c>
      <c r="B701" s="6" t="s">
        <v>1209</v>
      </c>
      <c r="C701" s="4">
        <f t="shared" si="85"/>
        <v>1239724.3600000001</v>
      </c>
      <c r="D701" s="4"/>
      <c r="E701" s="4">
        <v>1239724.3600000001</v>
      </c>
      <c r="F701" s="4"/>
      <c r="G701" s="4"/>
      <c r="H701" s="4"/>
      <c r="I701" s="4"/>
      <c r="J701" s="4"/>
      <c r="K701" s="4"/>
      <c r="L701" s="1"/>
      <c r="M701" s="4"/>
      <c r="N701" s="5"/>
      <c r="O701" s="4"/>
      <c r="P701" s="4"/>
      <c r="Q701" s="4"/>
      <c r="R701" s="4"/>
      <c r="S701" s="4"/>
    </row>
    <row r="702" spans="1:20" hidden="1" x14ac:dyDescent="0.25">
      <c r="A702" s="37" t="s">
        <v>1196</v>
      </c>
      <c r="B702" s="6" t="s">
        <v>1211</v>
      </c>
      <c r="C702" s="4">
        <f t="shared" si="85"/>
        <v>1247186.74</v>
      </c>
      <c r="D702" s="4"/>
      <c r="E702" s="4">
        <v>1247186.74</v>
      </c>
      <c r="F702" s="4"/>
      <c r="G702" s="4"/>
      <c r="H702" s="4"/>
      <c r="I702" s="4"/>
      <c r="J702" s="4"/>
      <c r="K702" s="4"/>
      <c r="L702" s="1"/>
      <c r="M702" s="4"/>
      <c r="N702" s="5"/>
      <c r="O702" s="4"/>
      <c r="P702" s="4"/>
      <c r="Q702" s="4"/>
      <c r="R702" s="4"/>
      <c r="S702" s="4"/>
    </row>
    <row r="703" spans="1:20" hidden="1" x14ac:dyDescent="0.25">
      <c r="A703" s="37" t="s">
        <v>1198</v>
      </c>
      <c r="B703" s="6" t="s">
        <v>1213</v>
      </c>
      <c r="C703" s="4">
        <f t="shared" si="85"/>
        <v>1745762.24</v>
      </c>
      <c r="D703" s="4"/>
      <c r="E703" s="4">
        <v>1745762.24</v>
      </c>
      <c r="F703" s="4"/>
      <c r="G703" s="4"/>
      <c r="H703" s="4"/>
      <c r="I703" s="4"/>
      <c r="J703" s="4"/>
      <c r="K703" s="4"/>
      <c r="L703" s="1"/>
      <c r="M703" s="4"/>
      <c r="N703" s="5"/>
      <c r="O703" s="4"/>
      <c r="P703" s="4"/>
      <c r="Q703" s="4"/>
      <c r="R703" s="4"/>
      <c r="S703" s="4"/>
    </row>
    <row r="704" spans="1:20" hidden="1" x14ac:dyDescent="0.25">
      <c r="A704" s="37" t="s">
        <v>1200</v>
      </c>
      <c r="B704" s="6" t="s">
        <v>1215</v>
      </c>
      <c r="C704" s="4">
        <f t="shared" si="85"/>
        <v>172812.26</v>
      </c>
      <c r="D704" s="4"/>
      <c r="E704" s="4">
        <v>172812.26</v>
      </c>
      <c r="F704" s="4"/>
      <c r="G704" s="4"/>
      <c r="H704" s="4"/>
      <c r="I704" s="4"/>
      <c r="J704" s="4"/>
      <c r="K704" s="4"/>
      <c r="L704" s="1"/>
      <c r="M704" s="4"/>
      <c r="N704" s="5"/>
      <c r="O704" s="4"/>
      <c r="P704" s="4"/>
      <c r="Q704" s="4"/>
      <c r="R704" s="4"/>
      <c r="S704" s="4"/>
    </row>
    <row r="705" spans="1:19" hidden="1" x14ac:dyDescent="0.25">
      <c r="A705" s="37" t="s">
        <v>1202</v>
      </c>
      <c r="B705" s="6" t="s">
        <v>1218</v>
      </c>
      <c r="C705" s="4">
        <f t="shared" si="85"/>
        <v>1733418.75</v>
      </c>
      <c r="D705" s="4"/>
      <c r="E705" s="4">
        <v>1733418.75</v>
      </c>
      <c r="F705" s="4"/>
      <c r="G705" s="4"/>
      <c r="H705" s="4"/>
      <c r="I705" s="4"/>
      <c r="J705" s="4"/>
      <c r="K705" s="4"/>
      <c r="L705" s="1"/>
      <c r="M705" s="4"/>
      <c r="N705" s="5"/>
      <c r="O705" s="4"/>
      <c r="P705" s="4"/>
      <c r="Q705" s="4"/>
      <c r="R705" s="4"/>
      <c r="S705" s="4"/>
    </row>
    <row r="706" spans="1:19" hidden="1" x14ac:dyDescent="0.25">
      <c r="A706" s="37" t="s">
        <v>1204</v>
      </c>
      <c r="B706" s="6" t="s">
        <v>1220</v>
      </c>
      <c r="C706" s="4">
        <f t="shared" si="85"/>
        <v>179164.14</v>
      </c>
      <c r="D706" s="4"/>
      <c r="E706" s="4">
        <v>179164.14</v>
      </c>
      <c r="F706" s="4"/>
      <c r="G706" s="4"/>
      <c r="H706" s="4"/>
      <c r="I706" s="4"/>
      <c r="J706" s="4"/>
      <c r="K706" s="4"/>
      <c r="L706" s="1"/>
      <c r="M706" s="4"/>
      <c r="N706" s="5"/>
      <c r="O706" s="4"/>
      <c r="P706" s="4"/>
      <c r="Q706" s="4"/>
      <c r="R706" s="4"/>
      <c r="S706" s="4"/>
    </row>
    <row r="707" spans="1:19" hidden="1" x14ac:dyDescent="0.25">
      <c r="A707" s="37" t="s">
        <v>1206</v>
      </c>
      <c r="B707" s="6" t="s">
        <v>1222</v>
      </c>
      <c r="C707" s="4">
        <f t="shared" si="85"/>
        <v>2370832.75</v>
      </c>
      <c r="D707" s="4"/>
      <c r="E707" s="4">
        <v>2370832.75</v>
      </c>
      <c r="F707" s="4"/>
      <c r="G707" s="4"/>
      <c r="H707" s="4"/>
      <c r="I707" s="4"/>
      <c r="J707" s="4"/>
      <c r="K707" s="4"/>
      <c r="L707" s="1"/>
      <c r="M707" s="4"/>
      <c r="N707" s="5"/>
      <c r="O707" s="4"/>
      <c r="P707" s="4"/>
      <c r="Q707" s="4"/>
      <c r="R707" s="4"/>
      <c r="S707" s="4"/>
    </row>
    <row r="708" spans="1:19" hidden="1" x14ac:dyDescent="0.25">
      <c r="A708" s="37" t="s">
        <v>1208</v>
      </c>
      <c r="B708" s="6" t="s">
        <v>1224</v>
      </c>
      <c r="C708" s="4">
        <f t="shared" si="85"/>
        <v>1712980.1</v>
      </c>
      <c r="D708" s="4"/>
      <c r="E708" s="4">
        <v>1712980.1</v>
      </c>
      <c r="F708" s="4"/>
      <c r="G708" s="4"/>
      <c r="H708" s="4"/>
      <c r="I708" s="4"/>
      <c r="J708" s="4"/>
      <c r="K708" s="4"/>
      <c r="L708" s="1"/>
      <c r="M708" s="4"/>
      <c r="N708" s="5"/>
      <c r="O708" s="4"/>
      <c r="P708" s="4"/>
      <c r="Q708" s="4"/>
      <c r="R708" s="4"/>
      <c r="S708" s="4"/>
    </row>
    <row r="709" spans="1:19" hidden="1" x14ac:dyDescent="0.25">
      <c r="A709" s="37" t="s">
        <v>1210</v>
      </c>
      <c r="B709" s="6" t="s">
        <v>1226</v>
      </c>
      <c r="C709" s="4">
        <f t="shared" si="85"/>
        <v>1694260.58</v>
      </c>
      <c r="D709" s="4"/>
      <c r="E709" s="4">
        <v>1694260.58</v>
      </c>
      <c r="F709" s="4"/>
      <c r="G709" s="4"/>
      <c r="H709" s="4"/>
      <c r="I709" s="4"/>
      <c r="J709" s="4"/>
      <c r="K709" s="4"/>
      <c r="L709" s="1"/>
      <c r="M709" s="4"/>
      <c r="N709" s="5"/>
      <c r="O709" s="4"/>
      <c r="P709" s="4"/>
      <c r="Q709" s="4"/>
      <c r="R709" s="4"/>
      <c r="S709" s="4"/>
    </row>
    <row r="710" spans="1:19" hidden="1" x14ac:dyDescent="0.25">
      <c r="A710" s="37" t="s">
        <v>1212</v>
      </c>
      <c r="B710" s="6" t="s">
        <v>1228</v>
      </c>
      <c r="C710" s="4">
        <f t="shared" si="85"/>
        <v>1595042.05</v>
      </c>
      <c r="D710" s="4"/>
      <c r="E710" s="4">
        <v>1595042.05</v>
      </c>
      <c r="F710" s="4"/>
      <c r="G710" s="4"/>
      <c r="H710" s="4"/>
      <c r="I710" s="4"/>
      <c r="J710" s="4"/>
      <c r="K710" s="4"/>
      <c r="L710" s="1"/>
      <c r="M710" s="4"/>
      <c r="N710" s="5"/>
      <c r="O710" s="4"/>
      <c r="P710" s="4"/>
      <c r="Q710" s="4"/>
      <c r="R710" s="4"/>
      <c r="S710" s="4"/>
    </row>
    <row r="711" spans="1:19" hidden="1" x14ac:dyDescent="0.25">
      <c r="A711" s="37" t="s">
        <v>1214</v>
      </c>
      <c r="B711" s="6" t="s">
        <v>1230</v>
      </c>
      <c r="C711" s="4">
        <f t="shared" si="85"/>
        <v>74064.399999999994</v>
      </c>
      <c r="D711" s="4"/>
      <c r="E711" s="4">
        <v>74064.399999999994</v>
      </c>
      <c r="F711" s="4"/>
      <c r="G711" s="4"/>
      <c r="H711" s="4"/>
      <c r="I711" s="4"/>
      <c r="J711" s="4"/>
      <c r="K711" s="4"/>
      <c r="L711" s="1"/>
      <c r="M711" s="4"/>
      <c r="N711" s="5"/>
      <c r="O711" s="4"/>
      <c r="P711" s="4"/>
      <c r="Q711" s="4"/>
      <c r="R711" s="4"/>
      <c r="S711" s="4"/>
    </row>
    <row r="712" spans="1:19" hidden="1" x14ac:dyDescent="0.25">
      <c r="A712" s="37" t="s">
        <v>1216</v>
      </c>
      <c r="B712" s="6" t="s">
        <v>1988</v>
      </c>
      <c r="C712" s="4">
        <f>ROUND(SUM(D712+E712+F712+G712+H712+I712+J712+K712+M712+O712+P712+Q712+R712+S712),2)</f>
        <v>10359906.210000001</v>
      </c>
      <c r="D712" s="4">
        <f>ROUND((F712+G712+H712+I712+J712+K712+M712+O712+P712+Q712+R712+S712)*0.0214,2)</f>
        <v>217056.97</v>
      </c>
      <c r="E712" s="4"/>
      <c r="F712" s="4">
        <v>2634701.1</v>
      </c>
      <c r="G712" s="4">
        <v>2728560.98</v>
      </c>
      <c r="H712" s="4">
        <v>2256646.66</v>
      </c>
      <c r="I712" s="4">
        <v>1090868.27</v>
      </c>
      <c r="J712" s="4">
        <v>1432072.23</v>
      </c>
      <c r="K712" s="4"/>
      <c r="L712" s="1"/>
      <c r="M712" s="4"/>
      <c r="N712" s="5"/>
      <c r="O712" s="4"/>
      <c r="P712" s="4"/>
      <c r="Q712" s="4"/>
      <c r="R712" s="4"/>
      <c r="S712" s="4"/>
    </row>
    <row r="713" spans="1:19" hidden="1" x14ac:dyDescent="0.25">
      <c r="A713" s="37" t="s">
        <v>1217</v>
      </c>
      <c r="B713" s="6" t="s">
        <v>1232</v>
      </c>
      <c r="C713" s="4">
        <f t="shared" si="85"/>
        <v>20969105.239999998</v>
      </c>
      <c r="D713" s="4">
        <f>ROUNDUP(SUM(F713+G713+H713+I713+J713+K713+M713+O713+P713+Q713+R713+S713)*0.0214,2)</f>
        <v>434207.52</v>
      </c>
      <c r="E713" s="4">
        <v>244826.71</v>
      </c>
      <c r="F713" s="4"/>
      <c r="G713" s="4"/>
      <c r="H713" s="4"/>
      <c r="I713" s="4"/>
      <c r="J713" s="4"/>
      <c r="K713" s="4"/>
      <c r="L713" s="1"/>
      <c r="M713" s="4"/>
      <c r="N713" s="5" t="s">
        <v>1765</v>
      </c>
      <c r="O713" s="4">
        <v>8057181.0300000003</v>
      </c>
      <c r="P713" s="4"/>
      <c r="Q713" s="4">
        <v>12232889.98</v>
      </c>
      <c r="R713" s="4"/>
      <c r="S713" s="4"/>
    </row>
    <row r="714" spans="1:19" hidden="1" x14ac:dyDescent="0.25">
      <c r="A714" s="37" t="s">
        <v>1219</v>
      </c>
      <c r="B714" s="6" t="s">
        <v>1234</v>
      </c>
      <c r="C714" s="4">
        <f t="shared" si="85"/>
        <v>8621433.9800000004</v>
      </c>
      <c r="D714" s="4">
        <f>ROUNDUP(SUM(F714+G714+H714+I714+J714+K714+M714+O714+P714+Q714+R714+S714)*0.0214,2)</f>
        <v>175451.47</v>
      </c>
      <c r="E714" s="4">
        <v>247315.95</v>
      </c>
      <c r="F714" s="4"/>
      <c r="G714" s="4"/>
      <c r="H714" s="4"/>
      <c r="I714" s="4"/>
      <c r="J714" s="4"/>
      <c r="K714" s="4"/>
      <c r="L714" s="1"/>
      <c r="M714" s="4"/>
      <c r="N714" s="5" t="s">
        <v>1765</v>
      </c>
      <c r="O714" s="4">
        <v>8198666.5599999996</v>
      </c>
      <c r="P714" s="4"/>
      <c r="Q714" s="4"/>
      <c r="R714" s="4"/>
      <c r="S714" s="4"/>
    </row>
    <row r="715" spans="1:19" hidden="1" x14ac:dyDescent="0.25">
      <c r="A715" s="37" t="s">
        <v>1221</v>
      </c>
      <c r="B715" s="6" t="s">
        <v>1236</v>
      </c>
      <c r="C715" s="4">
        <f t="shared" si="85"/>
        <v>247793.88</v>
      </c>
      <c r="D715" s="4"/>
      <c r="E715" s="4">
        <v>247793.88</v>
      </c>
      <c r="F715" s="4"/>
      <c r="G715" s="4"/>
      <c r="H715" s="4"/>
      <c r="I715" s="4"/>
      <c r="J715" s="4"/>
      <c r="K715" s="4"/>
      <c r="L715" s="1"/>
      <c r="M715" s="4"/>
      <c r="N715" s="5"/>
      <c r="O715" s="4"/>
      <c r="P715" s="4"/>
      <c r="Q715" s="4"/>
      <c r="R715" s="4"/>
      <c r="S715" s="4"/>
    </row>
    <row r="716" spans="1:19" hidden="1" x14ac:dyDescent="0.25">
      <c r="A716" s="37" t="s">
        <v>1223</v>
      </c>
      <c r="B716" s="6" t="s">
        <v>1238</v>
      </c>
      <c r="C716" s="4">
        <f t="shared" si="85"/>
        <v>264584.8</v>
      </c>
      <c r="D716" s="4"/>
      <c r="E716" s="4">
        <v>264584.8</v>
      </c>
      <c r="F716" s="4"/>
      <c r="G716" s="4"/>
      <c r="H716" s="4"/>
      <c r="I716" s="4"/>
      <c r="J716" s="4"/>
      <c r="K716" s="4"/>
      <c r="L716" s="1"/>
      <c r="M716" s="4"/>
      <c r="N716" s="5"/>
      <c r="O716" s="4"/>
      <c r="P716" s="4"/>
      <c r="Q716" s="4"/>
      <c r="R716" s="4"/>
      <c r="S716" s="4"/>
    </row>
    <row r="717" spans="1:19" hidden="1" x14ac:dyDescent="0.25">
      <c r="A717" s="37" t="s">
        <v>1225</v>
      </c>
      <c r="B717" s="6" t="s">
        <v>1239</v>
      </c>
      <c r="C717" s="4">
        <f t="shared" si="85"/>
        <v>360047.15</v>
      </c>
      <c r="D717" s="4"/>
      <c r="E717" s="4">
        <v>360047.15</v>
      </c>
      <c r="F717" s="4"/>
      <c r="G717" s="4"/>
      <c r="H717" s="4"/>
      <c r="I717" s="4"/>
      <c r="J717" s="4"/>
      <c r="K717" s="4"/>
      <c r="L717" s="1"/>
      <c r="M717" s="4"/>
      <c r="N717" s="5"/>
      <c r="O717" s="4"/>
      <c r="P717" s="4"/>
      <c r="Q717" s="4"/>
      <c r="R717" s="4"/>
      <c r="S717" s="4"/>
    </row>
    <row r="718" spans="1:19" hidden="1" x14ac:dyDescent="0.25">
      <c r="A718" s="37" t="s">
        <v>1227</v>
      </c>
      <c r="B718" s="6" t="s">
        <v>1989</v>
      </c>
      <c r="C718" s="4">
        <f>ROUND(SUM(D718+E718+F718+G718+H718+I718+J718+K718+M718+O718+P718+Q718+R718+S718),2)</f>
        <v>18493508.16</v>
      </c>
      <c r="D718" s="4">
        <f>ROUND((F718+G718+H718+I718+J718+K718+M718+O718+P718+Q718+R718+S718)*0.0214,2)</f>
        <v>387469.23</v>
      </c>
      <c r="E718" s="4"/>
      <c r="F718" s="4">
        <v>2446447.4900000002</v>
      </c>
      <c r="G718" s="4">
        <v>4186114.95</v>
      </c>
      <c r="H718" s="4"/>
      <c r="I718" s="4"/>
      <c r="J718" s="4"/>
      <c r="K718" s="4"/>
      <c r="L718" s="1"/>
      <c r="M718" s="4"/>
      <c r="N718" s="5" t="s">
        <v>1765</v>
      </c>
      <c r="O718" s="4">
        <v>11473476.49</v>
      </c>
      <c r="P718" s="4"/>
      <c r="Q718" s="4"/>
      <c r="R718" s="4"/>
      <c r="S718" s="4"/>
    </row>
    <row r="719" spans="1:19" hidden="1" x14ac:dyDescent="0.25">
      <c r="A719" s="37" t="s">
        <v>1229</v>
      </c>
      <c r="B719" s="6" t="s">
        <v>1999</v>
      </c>
      <c r="C719" s="4">
        <f>ROUND(SUM(D719+E719+F719+G719+H719+I719+J719+K719+M719+O719+P719+Q719+R719+S719),2)</f>
        <v>2514677</v>
      </c>
      <c r="D719" s="4">
        <f>ROUND((F719+G719+H719+I719+J719+K719+M719+O719+P719+Q719+R719+S719)*0.0214,2)</f>
        <v>52686.59</v>
      </c>
      <c r="E719" s="4"/>
      <c r="F719" s="4"/>
      <c r="G719" s="4">
        <v>2461990.41</v>
      </c>
      <c r="H719" s="4"/>
      <c r="I719" s="4"/>
      <c r="J719" s="4"/>
      <c r="K719" s="4"/>
      <c r="L719" s="1"/>
      <c r="M719" s="4"/>
      <c r="N719" s="5"/>
      <c r="O719" s="4"/>
      <c r="P719" s="4"/>
      <c r="Q719" s="4"/>
      <c r="R719" s="4"/>
      <c r="S719" s="4"/>
    </row>
    <row r="720" spans="1:19" hidden="1" x14ac:dyDescent="0.25">
      <c r="A720" s="37" t="s">
        <v>1231</v>
      </c>
      <c r="B720" s="6" t="s">
        <v>1241</v>
      </c>
      <c r="C720" s="4">
        <f t="shared" si="85"/>
        <v>13803133.960000001</v>
      </c>
      <c r="D720" s="4">
        <f>ROUNDUP(SUM(F720+G720+H720+I720+J720+K720+M720+O720+P720+Q720+R720+S720)*0.0214,2)</f>
        <v>280395.76</v>
      </c>
      <c r="E720" s="4">
        <v>420132.9</v>
      </c>
      <c r="F720" s="4"/>
      <c r="G720" s="4"/>
      <c r="H720" s="4"/>
      <c r="I720" s="4"/>
      <c r="J720" s="4"/>
      <c r="K720" s="4"/>
      <c r="L720" s="1"/>
      <c r="M720" s="4"/>
      <c r="N720" s="5" t="s">
        <v>1765</v>
      </c>
      <c r="O720" s="4">
        <v>7265103.4500000002</v>
      </c>
      <c r="P720" s="4"/>
      <c r="Q720" s="4">
        <v>5837501.8499999996</v>
      </c>
      <c r="R720" s="4"/>
      <c r="S720" s="4"/>
    </row>
    <row r="721" spans="1:19" hidden="1" x14ac:dyDescent="0.25">
      <c r="A721" s="37" t="s">
        <v>1233</v>
      </c>
      <c r="B721" s="6" t="s">
        <v>2186</v>
      </c>
      <c r="C721" s="4">
        <f>ROUNDUP(SUM(D721+E721+F721+G721+H721+I721+J721+K721+M721+O721+P721+Q721+R721+S721),2)</f>
        <v>8900559.5199999996</v>
      </c>
      <c r="D721" s="4">
        <v>179453.53</v>
      </c>
      <c r="E721" s="4">
        <v>335427.15000000002</v>
      </c>
      <c r="F721" s="4"/>
      <c r="G721" s="4"/>
      <c r="H721" s="4"/>
      <c r="I721" s="4"/>
      <c r="J721" s="4"/>
      <c r="K721" s="4"/>
      <c r="L721" s="1"/>
      <c r="M721" s="4"/>
      <c r="N721" s="5"/>
      <c r="O721" s="4">
        <v>8385678.8399999999</v>
      </c>
      <c r="P721" s="4"/>
      <c r="Q721" s="4"/>
      <c r="R721" s="4"/>
      <c r="S721" s="4"/>
    </row>
    <row r="722" spans="1:19" hidden="1" x14ac:dyDescent="0.25">
      <c r="A722" s="37" t="s">
        <v>1235</v>
      </c>
      <c r="B722" s="6" t="s">
        <v>1243</v>
      </c>
      <c r="C722" s="4">
        <f t="shared" si="85"/>
        <v>282789.78000000003</v>
      </c>
      <c r="D722" s="4"/>
      <c r="E722" s="4">
        <v>282789.78000000003</v>
      </c>
      <c r="F722" s="4"/>
      <c r="G722" s="4"/>
      <c r="H722" s="4"/>
      <c r="I722" s="4"/>
      <c r="J722" s="4"/>
      <c r="K722" s="4"/>
      <c r="L722" s="1"/>
      <c r="M722" s="4"/>
      <c r="N722" s="5"/>
      <c r="O722" s="4"/>
      <c r="P722" s="4"/>
      <c r="Q722" s="4"/>
      <c r="R722" s="4"/>
      <c r="S722" s="4"/>
    </row>
    <row r="723" spans="1:19" hidden="1" x14ac:dyDescent="0.25">
      <c r="A723" s="37" t="s">
        <v>1237</v>
      </c>
      <c r="B723" s="6" t="s">
        <v>1245</v>
      </c>
      <c r="C723" s="4">
        <f t="shared" si="85"/>
        <v>8197383.1200000001</v>
      </c>
      <c r="D723" s="4">
        <f>ROUND((F723+G723+H723+I723+J723+K723+M723+O723+P723+Q723+R723+S723)*0.0214,2)</f>
        <v>165216.73000000001</v>
      </c>
      <c r="E723" s="4">
        <v>311758.49</v>
      </c>
      <c r="F723" s="4"/>
      <c r="G723" s="4"/>
      <c r="H723" s="4"/>
      <c r="I723" s="4"/>
      <c r="J723" s="4"/>
      <c r="K723" s="4"/>
      <c r="L723" s="1"/>
      <c r="M723" s="4"/>
      <c r="N723" s="5"/>
      <c r="O723" s="4"/>
      <c r="P723" s="4"/>
      <c r="Q723" s="4"/>
      <c r="R723" s="4">
        <v>7720407.9000000004</v>
      </c>
      <c r="S723" s="4"/>
    </row>
    <row r="724" spans="1:19" hidden="1" x14ac:dyDescent="0.25">
      <c r="A724" s="37" t="s">
        <v>2190</v>
      </c>
      <c r="B724" s="6" t="s">
        <v>1247</v>
      </c>
      <c r="C724" s="4">
        <f t="shared" si="85"/>
        <v>1053623.3799999999</v>
      </c>
      <c r="D724" s="4"/>
      <c r="E724" s="4">
        <v>1053623.3800000001</v>
      </c>
      <c r="F724" s="4"/>
      <c r="G724" s="4"/>
      <c r="H724" s="4"/>
      <c r="I724" s="4"/>
      <c r="J724" s="4"/>
      <c r="K724" s="4"/>
      <c r="L724" s="1"/>
      <c r="M724" s="4"/>
      <c r="N724" s="5"/>
      <c r="O724" s="4"/>
      <c r="P724" s="4"/>
      <c r="Q724" s="4"/>
      <c r="R724" s="4"/>
      <c r="S724" s="4"/>
    </row>
    <row r="725" spans="1:19" hidden="1" x14ac:dyDescent="0.25">
      <c r="A725" s="37" t="s">
        <v>1240</v>
      </c>
      <c r="B725" s="6" t="s">
        <v>1249</v>
      </c>
      <c r="C725" s="4">
        <f t="shared" si="85"/>
        <v>1068673.03</v>
      </c>
      <c r="D725" s="4"/>
      <c r="E725" s="4">
        <v>1068673.03</v>
      </c>
      <c r="F725" s="4"/>
      <c r="G725" s="4"/>
      <c r="H725" s="4"/>
      <c r="I725" s="4"/>
      <c r="J725" s="4"/>
      <c r="K725" s="4"/>
      <c r="L725" s="1"/>
      <c r="M725" s="4"/>
      <c r="N725" s="5"/>
      <c r="O725" s="4"/>
      <c r="P725" s="4"/>
      <c r="Q725" s="4"/>
      <c r="R725" s="4"/>
      <c r="S725" s="4"/>
    </row>
    <row r="726" spans="1:19" hidden="1" x14ac:dyDescent="0.25">
      <c r="A726" s="37" t="s">
        <v>1242</v>
      </c>
      <c r="B726" s="6" t="s">
        <v>1251</v>
      </c>
      <c r="C726" s="4">
        <f t="shared" si="85"/>
        <v>1072814.52</v>
      </c>
      <c r="D726" s="4"/>
      <c r="E726" s="4">
        <v>1072814.52</v>
      </c>
      <c r="F726" s="4"/>
      <c r="G726" s="4"/>
      <c r="H726" s="4"/>
      <c r="I726" s="4"/>
      <c r="J726" s="4"/>
      <c r="K726" s="4"/>
      <c r="L726" s="1"/>
      <c r="M726" s="4"/>
      <c r="N726" s="5"/>
      <c r="O726" s="4"/>
      <c r="P726" s="4"/>
      <c r="Q726" s="4"/>
      <c r="R726" s="4"/>
      <c r="S726" s="4"/>
    </row>
    <row r="727" spans="1:19" hidden="1" x14ac:dyDescent="0.25">
      <c r="A727" s="37" t="s">
        <v>1244</v>
      </c>
      <c r="B727" s="6" t="s">
        <v>1253</v>
      </c>
      <c r="C727" s="4">
        <f t="shared" si="85"/>
        <v>1062147.54</v>
      </c>
      <c r="D727" s="4"/>
      <c r="E727" s="4">
        <v>1062147.54</v>
      </c>
      <c r="F727" s="4"/>
      <c r="G727" s="4"/>
      <c r="H727" s="4"/>
      <c r="I727" s="4"/>
      <c r="J727" s="4"/>
      <c r="K727" s="4"/>
      <c r="L727" s="1"/>
      <c r="M727" s="4"/>
      <c r="N727" s="5"/>
      <c r="O727" s="4"/>
      <c r="P727" s="4"/>
      <c r="Q727" s="4"/>
      <c r="R727" s="4"/>
      <c r="S727" s="4"/>
    </row>
    <row r="728" spans="1:19" hidden="1" x14ac:dyDescent="0.25">
      <c r="A728" s="37" t="s">
        <v>1246</v>
      </c>
      <c r="B728" s="6" t="s">
        <v>1256</v>
      </c>
      <c r="C728" s="4">
        <f t="shared" si="85"/>
        <v>98250.11</v>
      </c>
      <c r="D728" s="4"/>
      <c r="E728" s="4">
        <v>98250.11</v>
      </c>
      <c r="F728" s="4"/>
      <c r="G728" s="4"/>
      <c r="H728" s="4"/>
      <c r="I728" s="4"/>
      <c r="J728" s="4"/>
      <c r="K728" s="4"/>
      <c r="L728" s="1"/>
      <c r="M728" s="4"/>
      <c r="N728" s="5"/>
      <c r="O728" s="4"/>
      <c r="P728" s="4"/>
      <c r="Q728" s="4"/>
      <c r="R728" s="4"/>
      <c r="S728" s="4"/>
    </row>
    <row r="729" spans="1:19" hidden="1" x14ac:dyDescent="0.25">
      <c r="A729" s="37" t="s">
        <v>1248</v>
      </c>
      <c r="B729" s="6" t="s">
        <v>1258</v>
      </c>
      <c r="C729" s="4">
        <f t="shared" si="85"/>
        <v>99161.73</v>
      </c>
      <c r="D729" s="4"/>
      <c r="E729" s="4">
        <v>99161.73</v>
      </c>
      <c r="F729" s="4"/>
      <c r="G729" s="4"/>
      <c r="H729" s="4"/>
      <c r="I729" s="4"/>
      <c r="J729" s="4"/>
      <c r="K729" s="4"/>
      <c r="L729" s="1"/>
      <c r="M729" s="4"/>
      <c r="N729" s="5"/>
      <c r="O729" s="4"/>
      <c r="P729" s="4"/>
      <c r="Q729" s="4"/>
      <c r="R729" s="4"/>
      <c r="S729" s="4"/>
    </row>
    <row r="730" spans="1:19" hidden="1" x14ac:dyDescent="0.25">
      <c r="A730" s="37" t="s">
        <v>1250</v>
      </c>
      <c r="B730" s="6" t="s">
        <v>2038</v>
      </c>
      <c r="C730" s="4">
        <f>ROUND(SUM(D730+E730+F730+G730+H730+I730+J730+K730+M730+O730+P730+Q730+R730+S730),2)</f>
        <v>2553500</v>
      </c>
      <c r="D730" s="4">
        <f>ROUND((F730+G730+H730+I730+J730+K730+M730+O730+P730+Q730+R730+S730)*0.0214,2)</f>
        <v>53500</v>
      </c>
      <c r="E730" s="4"/>
      <c r="F730" s="4"/>
      <c r="G730" s="4">
        <v>2500000</v>
      </c>
      <c r="H730" s="4"/>
      <c r="I730" s="4"/>
      <c r="J730" s="4"/>
      <c r="K730" s="4"/>
      <c r="L730" s="1"/>
      <c r="M730" s="4"/>
      <c r="N730" s="5"/>
      <c r="O730" s="4"/>
      <c r="P730" s="4"/>
      <c r="Q730" s="4"/>
      <c r="R730" s="4"/>
      <c r="S730" s="4"/>
    </row>
    <row r="731" spans="1:19" hidden="1" x14ac:dyDescent="0.25">
      <c r="A731" s="37" t="s">
        <v>1252</v>
      </c>
      <c r="B731" s="6" t="s">
        <v>2040</v>
      </c>
      <c r="C731" s="4">
        <f>ROUND(SUM(D731+E731+F731+G731+H731+I731+J731+K731+M731+O731+P731+Q731+R731+S731),2)</f>
        <v>4881289.74</v>
      </c>
      <c r="D731" s="4">
        <f>ROUND((F731+G731+H731+I731+J731+K731+M731+O731+P731+Q731+R731+S731)*0.0214,2)</f>
        <v>102271</v>
      </c>
      <c r="E731" s="4"/>
      <c r="F731" s="4"/>
      <c r="G731" s="4">
        <v>4779018.74</v>
      </c>
      <c r="H731" s="4"/>
      <c r="I731" s="4"/>
      <c r="J731" s="4"/>
      <c r="K731" s="4"/>
      <c r="L731" s="1"/>
      <c r="M731" s="4"/>
      <c r="N731" s="5"/>
      <c r="O731" s="4"/>
      <c r="P731" s="4"/>
      <c r="Q731" s="4"/>
      <c r="R731" s="4"/>
      <c r="S731" s="4"/>
    </row>
    <row r="732" spans="1:19" hidden="1" x14ac:dyDescent="0.25">
      <c r="A732" s="37" t="s">
        <v>1254</v>
      </c>
      <c r="B732" s="6" t="s">
        <v>1261</v>
      </c>
      <c r="C732" s="4">
        <f t="shared" si="85"/>
        <v>283334.31</v>
      </c>
      <c r="D732" s="4"/>
      <c r="E732" s="4">
        <v>283334.31</v>
      </c>
      <c r="F732" s="4"/>
      <c r="G732" s="4"/>
      <c r="H732" s="4"/>
      <c r="I732" s="4"/>
      <c r="J732" s="4"/>
      <c r="K732" s="4"/>
      <c r="L732" s="1"/>
      <c r="M732" s="4"/>
      <c r="N732" s="5"/>
      <c r="O732" s="4"/>
      <c r="P732" s="4"/>
      <c r="Q732" s="4"/>
      <c r="R732" s="4"/>
      <c r="S732" s="4"/>
    </row>
    <row r="733" spans="1:19" hidden="1" x14ac:dyDescent="0.25">
      <c r="A733" s="37" t="s">
        <v>1255</v>
      </c>
      <c r="B733" s="6" t="s">
        <v>1800</v>
      </c>
      <c r="C733" s="4">
        <f t="shared" si="85"/>
        <v>1265299.23</v>
      </c>
      <c r="D733" s="4">
        <f>ROUNDUP(SUM(F733+G733+H733+I733+J733+K733+M733+O733+P733+Q733+R733+S733)*0.0214,2)</f>
        <v>26510.09</v>
      </c>
      <c r="E733" s="4"/>
      <c r="F733" s="4">
        <v>1238789.1399999999</v>
      </c>
      <c r="G733" s="4"/>
      <c r="H733" s="4"/>
      <c r="I733" s="4"/>
      <c r="J733" s="4"/>
      <c r="K733" s="4"/>
      <c r="L733" s="1"/>
      <c r="M733" s="4"/>
      <c r="N733" s="5"/>
      <c r="O733" s="4"/>
      <c r="P733" s="4"/>
      <c r="Q733" s="4"/>
      <c r="R733" s="4"/>
      <c r="S733" s="4"/>
    </row>
    <row r="734" spans="1:19" hidden="1" x14ac:dyDescent="0.25">
      <c r="A734" s="37" t="s">
        <v>1257</v>
      </c>
      <c r="B734" s="6" t="s">
        <v>1801</v>
      </c>
      <c r="C734" s="4">
        <f t="shared" ref="C734:C779" si="86">ROUNDUP(SUM(D734+E734+F734+G734+H734+I734+J734+K734+M734+O734+P734+Q734+R734+S734),2)</f>
        <v>7328690.4199999999</v>
      </c>
      <c r="D734" s="4">
        <f>ROUNDUP(SUM(F734+G734+H734+I734+J734+K734+M734+O734+P734+Q734+R734+S734)*0.0214,2)</f>
        <v>153548.05000000002</v>
      </c>
      <c r="E734" s="4"/>
      <c r="F734" s="4"/>
      <c r="G734" s="4"/>
      <c r="H734" s="4">
        <v>3499840.2</v>
      </c>
      <c r="I734" s="4">
        <v>1673658.79</v>
      </c>
      <c r="J734" s="4">
        <v>2001643.38</v>
      </c>
      <c r="K734" s="4"/>
      <c r="L734" s="1"/>
      <c r="M734" s="4"/>
      <c r="N734" s="5"/>
      <c r="O734" s="4"/>
      <c r="P734" s="4"/>
      <c r="Q734" s="4"/>
      <c r="R734" s="4"/>
      <c r="S734" s="4"/>
    </row>
    <row r="735" spans="1:19" hidden="1" x14ac:dyDescent="0.25">
      <c r="A735" s="37" t="s">
        <v>1259</v>
      </c>
      <c r="B735" s="6" t="s">
        <v>1263</v>
      </c>
      <c r="C735" s="4">
        <f t="shared" si="86"/>
        <v>594873.09</v>
      </c>
      <c r="D735" s="4"/>
      <c r="E735" s="4">
        <v>594873.09</v>
      </c>
      <c r="F735" s="4"/>
      <c r="G735" s="4"/>
      <c r="H735" s="4"/>
      <c r="I735" s="4"/>
      <c r="J735" s="4"/>
      <c r="K735" s="4"/>
      <c r="L735" s="1"/>
      <c r="M735" s="4"/>
      <c r="N735" s="5"/>
      <c r="O735" s="4"/>
      <c r="P735" s="4"/>
      <c r="Q735" s="4"/>
      <c r="R735" s="4"/>
      <c r="S735" s="4"/>
    </row>
    <row r="736" spans="1:19" hidden="1" x14ac:dyDescent="0.25">
      <c r="A736" s="37" t="s">
        <v>1260</v>
      </c>
      <c r="B736" s="6" t="s">
        <v>1265</v>
      </c>
      <c r="C736" s="4">
        <f t="shared" si="86"/>
        <v>881951.7</v>
      </c>
      <c r="D736" s="4"/>
      <c r="E736" s="4">
        <v>881951.7</v>
      </c>
      <c r="F736" s="4"/>
      <c r="G736" s="4"/>
      <c r="H736" s="4"/>
      <c r="I736" s="4"/>
      <c r="J736" s="4"/>
      <c r="K736" s="4"/>
      <c r="L736" s="1"/>
      <c r="M736" s="4"/>
      <c r="N736" s="5"/>
      <c r="O736" s="4"/>
      <c r="P736" s="4"/>
      <c r="Q736" s="4"/>
      <c r="R736" s="4"/>
      <c r="S736" s="4"/>
    </row>
    <row r="737" spans="1:19" hidden="1" x14ac:dyDescent="0.25">
      <c r="A737" s="37" t="s">
        <v>1262</v>
      </c>
      <c r="B737" s="6" t="s">
        <v>1267</v>
      </c>
      <c r="C737" s="4">
        <f t="shared" si="86"/>
        <v>807439.77</v>
      </c>
      <c r="D737" s="4"/>
      <c r="E737" s="4">
        <v>807439.77</v>
      </c>
      <c r="F737" s="4"/>
      <c r="G737" s="4"/>
      <c r="H737" s="4"/>
      <c r="I737" s="4"/>
      <c r="J737" s="4"/>
      <c r="K737" s="4"/>
      <c r="L737" s="1"/>
      <c r="M737" s="4"/>
      <c r="N737" s="5"/>
      <c r="O737" s="4"/>
      <c r="P737" s="4"/>
      <c r="Q737" s="4"/>
      <c r="R737" s="4"/>
      <c r="S737" s="4"/>
    </row>
    <row r="738" spans="1:19" hidden="1" x14ac:dyDescent="0.25">
      <c r="A738" s="37" t="s">
        <v>1264</v>
      </c>
      <c r="B738" s="6" t="s">
        <v>1271</v>
      </c>
      <c r="C738" s="4">
        <f t="shared" si="86"/>
        <v>1218604.01</v>
      </c>
      <c r="D738" s="4"/>
      <c r="E738" s="4">
        <v>1218604.01</v>
      </c>
      <c r="F738" s="4"/>
      <c r="G738" s="4"/>
      <c r="H738" s="4"/>
      <c r="I738" s="4"/>
      <c r="J738" s="4"/>
      <c r="K738" s="4"/>
      <c r="L738" s="1"/>
      <c r="M738" s="4"/>
      <c r="N738" s="5"/>
      <c r="O738" s="4"/>
      <c r="P738" s="4"/>
      <c r="Q738" s="4"/>
      <c r="R738" s="4"/>
      <c r="S738" s="4"/>
    </row>
    <row r="739" spans="1:19" hidden="1" x14ac:dyDescent="0.25">
      <c r="A739" s="37" t="s">
        <v>1266</v>
      </c>
      <c r="B739" s="6" t="s">
        <v>1269</v>
      </c>
      <c r="C739" s="4">
        <f t="shared" si="86"/>
        <v>467485.06</v>
      </c>
      <c r="D739" s="4"/>
      <c r="E739" s="4">
        <v>467485.06</v>
      </c>
      <c r="F739" s="4"/>
      <c r="G739" s="4"/>
      <c r="H739" s="4"/>
      <c r="I739" s="4"/>
      <c r="J739" s="4"/>
      <c r="K739" s="4"/>
      <c r="L739" s="1"/>
      <c r="M739" s="4"/>
      <c r="N739" s="5"/>
      <c r="O739" s="4"/>
      <c r="P739" s="4"/>
      <c r="Q739" s="4"/>
      <c r="R739" s="4"/>
      <c r="S739" s="4"/>
    </row>
    <row r="740" spans="1:19" hidden="1" x14ac:dyDescent="0.25">
      <c r="A740" s="37" t="s">
        <v>1268</v>
      </c>
      <c r="B740" s="6" t="s">
        <v>2156</v>
      </c>
      <c r="C740" s="4">
        <f t="shared" ref="C740" si="87">ROUNDUP(SUM(D740+E740+F740+G740+H740+I740+J740+K740+M740+O740+P740+Q740+R740+S740),2)</f>
        <v>22842233.32</v>
      </c>
      <c r="D740" s="4">
        <f>ROUNDUP(SUM(F740+G740+H740+I740+J740+K740+M740+O740+P740+Q740+R740+S740)*0.0214,2)</f>
        <v>478582.14</v>
      </c>
      <c r="E740" s="4"/>
      <c r="F740" s="4"/>
      <c r="G740" s="4">
        <v>7265380.0700000003</v>
      </c>
      <c r="H740" s="4"/>
      <c r="I740" s="4"/>
      <c r="J740" s="4"/>
      <c r="K740" s="4"/>
      <c r="L740" s="1"/>
      <c r="M740" s="4"/>
      <c r="N740" s="5"/>
      <c r="O740" s="4"/>
      <c r="P740" s="4"/>
      <c r="Q740" s="4">
        <v>15098271.109999999</v>
      </c>
      <c r="R740" s="4"/>
      <c r="S740" s="4"/>
    </row>
    <row r="741" spans="1:19" hidden="1" x14ac:dyDescent="0.25">
      <c r="A741" s="37" t="s">
        <v>1270</v>
      </c>
      <c r="B741" s="6" t="s">
        <v>1983</v>
      </c>
      <c r="C741" s="4">
        <f t="shared" si="86"/>
        <v>1402851.47</v>
      </c>
      <c r="D741" s="4"/>
      <c r="E741" s="4">
        <v>1402851.47</v>
      </c>
      <c r="F741" s="4"/>
      <c r="G741" s="4"/>
      <c r="H741" s="4"/>
      <c r="I741" s="4"/>
      <c r="J741" s="4"/>
      <c r="K741" s="4"/>
      <c r="L741" s="1"/>
      <c r="M741" s="4"/>
      <c r="N741" s="5"/>
      <c r="O741" s="4"/>
      <c r="P741" s="4"/>
      <c r="Q741" s="4"/>
      <c r="R741" s="4"/>
      <c r="S741" s="4"/>
    </row>
    <row r="742" spans="1:19" hidden="1" x14ac:dyDescent="0.25">
      <c r="A742" s="37" t="s">
        <v>1272</v>
      </c>
      <c r="B742" s="6" t="s">
        <v>1273</v>
      </c>
      <c r="C742" s="4">
        <f t="shared" si="86"/>
        <v>294962.33</v>
      </c>
      <c r="D742" s="4"/>
      <c r="E742" s="4">
        <v>294962.33</v>
      </c>
      <c r="F742" s="4"/>
      <c r="G742" s="4"/>
      <c r="H742" s="4"/>
      <c r="I742" s="4"/>
      <c r="J742" s="4"/>
      <c r="K742" s="4"/>
      <c r="L742" s="1"/>
      <c r="M742" s="4"/>
      <c r="N742" s="5"/>
      <c r="O742" s="4"/>
      <c r="P742" s="4"/>
      <c r="Q742" s="4"/>
      <c r="R742" s="4"/>
      <c r="S742" s="4"/>
    </row>
    <row r="743" spans="1:19" hidden="1" x14ac:dyDescent="0.25">
      <c r="A743" s="37" t="s">
        <v>1274</v>
      </c>
      <c r="B743" s="6" t="s">
        <v>1282</v>
      </c>
      <c r="C743" s="4">
        <f t="shared" si="86"/>
        <v>2238776.5499999998</v>
      </c>
      <c r="D743" s="4"/>
      <c r="E743" s="4">
        <v>2238776.5499999998</v>
      </c>
      <c r="F743" s="4"/>
      <c r="G743" s="4"/>
      <c r="H743" s="4"/>
      <c r="I743" s="4"/>
      <c r="J743" s="4"/>
      <c r="K743" s="4"/>
      <c r="L743" s="1"/>
      <c r="M743" s="4"/>
      <c r="N743" s="5"/>
      <c r="O743" s="4"/>
      <c r="P743" s="4"/>
      <c r="Q743" s="4"/>
      <c r="R743" s="4"/>
      <c r="S743" s="4"/>
    </row>
    <row r="744" spans="1:19" hidden="1" x14ac:dyDescent="0.25">
      <c r="A744" s="37" t="s">
        <v>1276</v>
      </c>
      <c r="B744" s="6" t="s">
        <v>1284</v>
      </c>
      <c r="C744" s="4">
        <f t="shared" si="86"/>
        <v>1507865.03</v>
      </c>
      <c r="D744" s="4"/>
      <c r="E744" s="4">
        <v>1507865.03</v>
      </c>
      <c r="F744" s="4"/>
      <c r="G744" s="4"/>
      <c r="H744" s="4"/>
      <c r="I744" s="4"/>
      <c r="J744" s="4"/>
      <c r="K744" s="4"/>
      <c r="L744" s="1"/>
      <c r="M744" s="4"/>
      <c r="N744" s="5"/>
      <c r="O744" s="4"/>
      <c r="P744" s="4"/>
      <c r="Q744" s="4"/>
      <c r="R744" s="4"/>
      <c r="S744" s="4"/>
    </row>
    <row r="745" spans="1:19" hidden="1" x14ac:dyDescent="0.25">
      <c r="A745" s="37" t="s">
        <v>1278</v>
      </c>
      <c r="B745" s="6" t="s">
        <v>1286</v>
      </c>
      <c r="C745" s="4">
        <f t="shared" si="86"/>
        <v>582790.98</v>
      </c>
      <c r="D745" s="4"/>
      <c r="E745" s="4">
        <v>582790.98</v>
      </c>
      <c r="F745" s="4"/>
      <c r="G745" s="4"/>
      <c r="H745" s="4"/>
      <c r="I745" s="4"/>
      <c r="J745" s="4"/>
      <c r="K745" s="4"/>
      <c r="L745" s="1"/>
      <c r="M745" s="4"/>
      <c r="N745" s="5"/>
      <c r="O745" s="4"/>
      <c r="P745" s="4"/>
      <c r="Q745" s="4"/>
      <c r="R745" s="4"/>
      <c r="S745" s="4"/>
    </row>
    <row r="746" spans="1:19" hidden="1" x14ac:dyDescent="0.25">
      <c r="A746" s="37" t="s">
        <v>1280</v>
      </c>
      <c r="B746" s="6" t="s">
        <v>1288</v>
      </c>
      <c r="C746" s="4">
        <f t="shared" si="86"/>
        <v>1502262.39</v>
      </c>
      <c r="D746" s="4"/>
      <c r="E746" s="4">
        <v>1502262.39</v>
      </c>
      <c r="F746" s="4"/>
      <c r="G746" s="4"/>
      <c r="H746" s="4"/>
      <c r="I746" s="4"/>
      <c r="J746" s="4"/>
      <c r="K746" s="4"/>
      <c r="L746" s="1"/>
      <c r="M746" s="4"/>
      <c r="N746" s="5"/>
      <c r="O746" s="4"/>
      <c r="P746" s="4"/>
      <c r="Q746" s="4"/>
      <c r="R746" s="4"/>
      <c r="S746" s="4"/>
    </row>
    <row r="747" spans="1:19" hidden="1" x14ac:dyDescent="0.25">
      <c r="A747" s="37" t="s">
        <v>1281</v>
      </c>
      <c r="B747" s="6" t="s">
        <v>2158</v>
      </c>
      <c r="C747" s="4">
        <f t="shared" si="86"/>
        <v>37360076.960000001</v>
      </c>
      <c r="D747" s="4">
        <f>ROUNDUP(SUM(F747+G747+H747+I747+J747+K747+M747+O747+P747+Q747+R747+S747)*0.0214,2)</f>
        <v>782754.7</v>
      </c>
      <c r="E747" s="4"/>
      <c r="F747" s="4">
        <v>3440691.9359999998</v>
      </c>
      <c r="G747" s="4">
        <v>7246539.4000000004</v>
      </c>
      <c r="H747" s="4"/>
      <c r="I747" s="4"/>
      <c r="J747" s="4"/>
      <c r="K747" s="4"/>
      <c r="L747" s="1"/>
      <c r="M747" s="4"/>
      <c r="N747" s="5" t="s">
        <v>1765</v>
      </c>
      <c r="O747" s="4">
        <v>14130954.747</v>
      </c>
      <c r="P747" s="4"/>
      <c r="Q747" s="4">
        <v>11759136.174999999</v>
      </c>
      <c r="R747" s="4"/>
      <c r="S747" s="4"/>
    </row>
    <row r="748" spans="1:19" hidden="1" x14ac:dyDescent="0.25">
      <c r="A748" s="37" t="s">
        <v>1283</v>
      </c>
      <c r="B748" s="6" t="s">
        <v>1290</v>
      </c>
      <c r="C748" s="4">
        <f t="shared" si="86"/>
        <v>1894293.38</v>
      </c>
      <c r="D748" s="4"/>
      <c r="E748" s="4">
        <v>1894293.3800000001</v>
      </c>
      <c r="F748" s="4"/>
      <c r="G748" s="4"/>
      <c r="H748" s="4"/>
      <c r="I748" s="4"/>
      <c r="J748" s="4"/>
      <c r="K748" s="4"/>
      <c r="L748" s="1"/>
      <c r="M748" s="4"/>
      <c r="N748" s="5"/>
      <c r="O748" s="4"/>
      <c r="P748" s="4"/>
      <c r="Q748" s="4"/>
      <c r="R748" s="4"/>
      <c r="S748" s="4"/>
    </row>
    <row r="749" spans="1:19" hidden="1" x14ac:dyDescent="0.25">
      <c r="A749" s="37" t="s">
        <v>1285</v>
      </c>
      <c r="B749" s="6" t="s">
        <v>1292</v>
      </c>
      <c r="C749" s="4">
        <f t="shared" si="86"/>
        <v>110772.21</v>
      </c>
      <c r="D749" s="4"/>
      <c r="E749" s="4">
        <v>110772.20999999999</v>
      </c>
      <c r="F749" s="4"/>
      <c r="G749" s="4"/>
      <c r="H749" s="4"/>
      <c r="I749" s="4"/>
      <c r="J749" s="4"/>
      <c r="K749" s="4"/>
      <c r="L749" s="1"/>
      <c r="M749" s="4"/>
      <c r="N749" s="5"/>
      <c r="O749" s="4"/>
      <c r="P749" s="4"/>
      <c r="Q749" s="4"/>
      <c r="R749" s="4"/>
      <c r="S749" s="4"/>
    </row>
    <row r="750" spans="1:19" hidden="1" x14ac:dyDescent="0.25">
      <c r="A750" s="37" t="s">
        <v>1287</v>
      </c>
      <c r="B750" s="6" t="s">
        <v>2160</v>
      </c>
      <c r="C750" s="4">
        <f t="shared" ref="C750" si="88">ROUNDUP(SUM(D750+E750+F750+G750+H750+I750+J750+K750+M750+O750+P750+Q750+R750+S750),2)</f>
        <v>26419453.740000002</v>
      </c>
      <c r="D750" s="4">
        <f>ROUNDUP(SUM(F750+G750+H750+I750+J750+K750+M750+O750+P750+Q750+R750+S750)*0.0214,2)</f>
        <v>553530.76</v>
      </c>
      <c r="E750" s="4"/>
      <c r="F750" s="4">
        <v>2690782.2479999997</v>
      </c>
      <c r="G750" s="4"/>
      <c r="H750" s="4"/>
      <c r="I750" s="4"/>
      <c r="J750" s="4"/>
      <c r="K750" s="4"/>
      <c r="L750" s="1"/>
      <c r="M750" s="4"/>
      <c r="N750" s="5" t="s">
        <v>1765</v>
      </c>
      <c r="O750" s="4">
        <v>10944207.131000001</v>
      </c>
      <c r="P750" s="4"/>
      <c r="Q750" s="4">
        <v>12230933.594999999</v>
      </c>
      <c r="R750" s="4"/>
      <c r="S750" s="4"/>
    </row>
    <row r="751" spans="1:19" hidden="1" x14ac:dyDescent="0.25">
      <c r="A751" s="37" t="s">
        <v>1289</v>
      </c>
      <c r="B751" s="6" t="s">
        <v>2159</v>
      </c>
      <c r="C751" s="4">
        <f t="shared" si="86"/>
        <v>15203747.119999999</v>
      </c>
      <c r="D751" s="4">
        <f>ROUNDUP(SUM(F751+G751+H751+I751+J751+K751+M751+O751+P751+Q751+R751+S751)*0.0214,2)</f>
        <v>318543.37</v>
      </c>
      <c r="E751" s="4"/>
      <c r="F751" s="4">
        <v>2610934.128</v>
      </c>
      <c r="G751" s="4"/>
      <c r="H751" s="4"/>
      <c r="I751" s="4"/>
      <c r="J751" s="4"/>
      <c r="K751" s="4"/>
      <c r="L751" s="1"/>
      <c r="M751" s="4"/>
      <c r="N751" s="5"/>
      <c r="O751" s="4"/>
      <c r="P751" s="4"/>
      <c r="Q751" s="4">
        <v>12274269.619999999</v>
      </c>
      <c r="R751" s="4"/>
      <c r="S751" s="4"/>
    </row>
    <row r="752" spans="1:19" hidden="1" x14ac:dyDescent="0.25">
      <c r="A752" s="37" t="s">
        <v>1291</v>
      </c>
      <c r="B752" s="6" t="s">
        <v>1275</v>
      </c>
      <c r="C752" s="4">
        <f t="shared" si="86"/>
        <v>613325.78</v>
      </c>
      <c r="D752" s="4"/>
      <c r="E752" s="4">
        <v>613325.78</v>
      </c>
      <c r="F752" s="4"/>
      <c r="G752" s="4"/>
      <c r="H752" s="4"/>
      <c r="I752" s="4"/>
      <c r="J752" s="4"/>
      <c r="K752" s="4"/>
      <c r="L752" s="1"/>
      <c r="M752" s="4"/>
      <c r="N752" s="5"/>
      <c r="O752" s="4"/>
      <c r="P752" s="4"/>
      <c r="Q752" s="4"/>
      <c r="R752" s="4"/>
      <c r="S752" s="4"/>
    </row>
    <row r="753" spans="1:19" hidden="1" x14ac:dyDescent="0.25">
      <c r="A753" s="37" t="s">
        <v>1293</v>
      </c>
      <c r="B753" s="6" t="s">
        <v>1277</v>
      </c>
      <c r="C753" s="4">
        <f t="shared" si="86"/>
        <v>1011176.27</v>
      </c>
      <c r="D753" s="4"/>
      <c r="E753" s="4">
        <v>1011176.27</v>
      </c>
      <c r="F753" s="4"/>
      <c r="G753" s="4"/>
      <c r="H753" s="4"/>
      <c r="I753" s="4"/>
      <c r="J753" s="4"/>
      <c r="K753" s="4"/>
      <c r="L753" s="1"/>
      <c r="M753" s="4"/>
      <c r="N753" s="5"/>
      <c r="O753" s="4"/>
      <c r="P753" s="4"/>
      <c r="Q753" s="4"/>
      <c r="R753" s="4"/>
      <c r="S753" s="4"/>
    </row>
    <row r="754" spans="1:19" hidden="1" x14ac:dyDescent="0.25">
      <c r="A754" s="37" t="s">
        <v>1295</v>
      </c>
      <c r="B754" s="6" t="s">
        <v>1279</v>
      </c>
      <c r="C754" s="4">
        <f t="shared" si="86"/>
        <v>1330618.71</v>
      </c>
      <c r="D754" s="4"/>
      <c r="E754" s="4">
        <v>1330618.71</v>
      </c>
      <c r="F754" s="4"/>
      <c r="G754" s="4"/>
      <c r="H754" s="4"/>
      <c r="I754" s="4"/>
      <c r="J754" s="4"/>
      <c r="K754" s="4"/>
      <c r="L754" s="1"/>
      <c r="M754" s="4"/>
      <c r="N754" s="5"/>
      <c r="O754" s="4"/>
      <c r="P754" s="4"/>
      <c r="Q754" s="4"/>
      <c r="R754" s="4"/>
      <c r="S754" s="4"/>
    </row>
    <row r="755" spans="1:19" hidden="1" x14ac:dyDescent="0.25">
      <c r="A755" s="37" t="s">
        <v>1297</v>
      </c>
      <c r="B755" s="6" t="s">
        <v>1294</v>
      </c>
      <c r="C755" s="4">
        <f t="shared" si="86"/>
        <v>1733266.96</v>
      </c>
      <c r="D755" s="4"/>
      <c r="E755" s="4">
        <v>1733266.96</v>
      </c>
      <c r="F755" s="4"/>
      <c r="G755" s="4"/>
      <c r="H755" s="4"/>
      <c r="I755" s="4"/>
      <c r="J755" s="4"/>
      <c r="K755" s="4"/>
      <c r="L755" s="1"/>
      <c r="M755" s="4"/>
      <c r="N755" s="5"/>
      <c r="O755" s="4"/>
      <c r="P755" s="4"/>
      <c r="Q755" s="4"/>
      <c r="R755" s="4"/>
      <c r="S755" s="4"/>
    </row>
    <row r="756" spans="1:19" hidden="1" x14ac:dyDescent="0.25">
      <c r="A756" s="37" t="s">
        <v>1299</v>
      </c>
      <c r="B756" s="6" t="s">
        <v>1300</v>
      </c>
      <c r="C756" s="4">
        <f t="shared" si="86"/>
        <v>2750139.61</v>
      </c>
      <c r="D756" s="4"/>
      <c r="E756" s="4">
        <v>2750139.61</v>
      </c>
      <c r="F756" s="4"/>
      <c r="G756" s="4"/>
      <c r="H756" s="4"/>
      <c r="I756" s="4"/>
      <c r="J756" s="4"/>
      <c r="K756" s="4"/>
      <c r="L756" s="1"/>
      <c r="M756" s="4"/>
      <c r="N756" s="5"/>
      <c r="O756" s="4"/>
      <c r="P756" s="4"/>
      <c r="Q756" s="4"/>
      <c r="R756" s="4"/>
      <c r="S756" s="4"/>
    </row>
    <row r="757" spans="1:19" hidden="1" x14ac:dyDescent="0.25">
      <c r="A757" s="37" t="s">
        <v>1301</v>
      </c>
      <c r="B757" s="6" t="s">
        <v>1990</v>
      </c>
      <c r="C757" s="4">
        <f t="shared" ref="C757" si="89">ROUNDUP(SUM(D757+E757+F757+G757+H757+I757+J757+K757+M757+O757+P757+Q757+R757+S757),2)</f>
        <v>24613043.66</v>
      </c>
      <c r="D757" s="4">
        <f>ROUNDUP(SUM(F757+G757+H757+I757+J757+K757+M757+O757+P757+Q757+R757+S757)*0.0214,2)</f>
        <v>515683.51</v>
      </c>
      <c r="E757" s="4"/>
      <c r="F757" s="4">
        <v>3362605.53</v>
      </c>
      <c r="G757" s="4">
        <v>3890357.12</v>
      </c>
      <c r="H757" s="4">
        <v>1495110.39</v>
      </c>
      <c r="I757" s="4">
        <v>521752.12</v>
      </c>
      <c r="J757" s="4">
        <v>1188816.18</v>
      </c>
      <c r="K757" s="4"/>
      <c r="L757" s="1"/>
      <c r="M757" s="4"/>
      <c r="N757" s="5" t="s">
        <v>1765</v>
      </c>
      <c r="O757" s="4">
        <v>5812026.3300000001</v>
      </c>
      <c r="P757" s="4"/>
      <c r="Q757" s="4">
        <v>7826692.4800000004</v>
      </c>
      <c r="R757" s="4"/>
      <c r="S757" s="4"/>
    </row>
    <row r="758" spans="1:19" hidden="1" x14ac:dyDescent="0.25">
      <c r="A758" s="37" t="s">
        <v>1303</v>
      </c>
      <c r="B758" s="6" t="s">
        <v>1296</v>
      </c>
      <c r="C758" s="4">
        <f t="shared" si="86"/>
        <v>2891263.7</v>
      </c>
      <c r="D758" s="4"/>
      <c r="E758" s="4">
        <v>2891263.6999999997</v>
      </c>
      <c r="F758" s="4"/>
      <c r="G758" s="4"/>
      <c r="H758" s="4"/>
      <c r="I758" s="4"/>
      <c r="J758" s="4"/>
      <c r="K758" s="4"/>
      <c r="L758" s="1"/>
      <c r="M758" s="4"/>
      <c r="N758" s="5"/>
      <c r="O758" s="4"/>
      <c r="P758" s="4"/>
      <c r="Q758" s="4"/>
      <c r="R758" s="4"/>
      <c r="S758" s="4"/>
    </row>
    <row r="759" spans="1:19" hidden="1" x14ac:dyDescent="0.25">
      <c r="A759" s="37" t="s">
        <v>1305</v>
      </c>
      <c r="B759" s="6" t="s">
        <v>1298</v>
      </c>
      <c r="C759" s="4">
        <f t="shared" si="86"/>
        <v>185514.96</v>
      </c>
      <c r="D759" s="4"/>
      <c r="E759" s="4">
        <v>185514.96000000002</v>
      </c>
      <c r="F759" s="4"/>
      <c r="G759" s="4"/>
      <c r="H759" s="4"/>
      <c r="I759" s="4"/>
      <c r="J759" s="4"/>
      <c r="K759" s="4"/>
      <c r="L759" s="1"/>
      <c r="M759" s="4"/>
      <c r="N759" s="5"/>
      <c r="O759" s="4"/>
      <c r="P759" s="4"/>
      <c r="Q759" s="4"/>
      <c r="R759" s="4"/>
      <c r="S759" s="4"/>
    </row>
    <row r="760" spans="1:19" hidden="1" x14ac:dyDescent="0.25">
      <c r="A760" s="37" t="s">
        <v>1307</v>
      </c>
      <c r="B760" s="6" t="s">
        <v>1302</v>
      </c>
      <c r="C760" s="4">
        <f t="shared" si="86"/>
        <v>665869.84</v>
      </c>
      <c r="D760" s="4"/>
      <c r="E760" s="4">
        <v>665869.84</v>
      </c>
      <c r="F760" s="4"/>
      <c r="G760" s="4"/>
      <c r="H760" s="4"/>
      <c r="I760" s="4"/>
      <c r="J760" s="4"/>
      <c r="K760" s="4"/>
      <c r="L760" s="1"/>
      <c r="M760" s="4"/>
      <c r="N760" s="5"/>
      <c r="O760" s="4"/>
      <c r="P760" s="4"/>
      <c r="Q760" s="4"/>
      <c r="R760" s="4"/>
      <c r="S760" s="4"/>
    </row>
    <row r="761" spans="1:19" hidden="1" x14ac:dyDescent="0.25">
      <c r="A761" s="37" t="s">
        <v>1309</v>
      </c>
      <c r="B761" s="6" t="s">
        <v>1304</v>
      </c>
      <c r="C761" s="4">
        <f t="shared" si="86"/>
        <v>805263.16</v>
      </c>
      <c r="D761" s="4"/>
      <c r="E761" s="4">
        <v>805263.16</v>
      </c>
      <c r="F761" s="4"/>
      <c r="G761" s="4"/>
      <c r="H761" s="4"/>
      <c r="I761" s="4"/>
      <c r="J761" s="4"/>
      <c r="K761" s="4"/>
      <c r="L761" s="1"/>
      <c r="M761" s="4"/>
      <c r="N761" s="5"/>
      <c r="O761" s="4"/>
      <c r="P761" s="4"/>
      <c r="Q761" s="4"/>
      <c r="R761" s="4"/>
      <c r="S761" s="4"/>
    </row>
    <row r="762" spans="1:19" hidden="1" x14ac:dyDescent="0.25">
      <c r="A762" s="37" t="s">
        <v>1311</v>
      </c>
      <c r="B762" s="6" t="s">
        <v>1306</v>
      </c>
      <c r="C762" s="4">
        <f t="shared" si="86"/>
        <v>654099.80000000005</v>
      </c>
      <c r="D762" s="4"/>
      <c r="E762" s="4">
        <v>654099.80000000005</v>
      </c>
      <c r="F762" s="4"/>
      <c r="G762" s="4"/>
      <c r="H762" s="4"/>
      <c r="I762" s="4"/>
      <c r="J762" s="4"/>
      <c r="K762" s="4"/>
      <c r="L762" s="1"/>
      <c r="M762" s="4"/>
      <c r="N762" s="5"/>
      <c r="O762" s="4"/>
      <c r="P762" s="4"/>
      <c r="Q762" s="4"/>
      <c r="R762" s="4"/>
      <c r="S762" s="4"/>
    </row>
    <row r="763" spans="1:19" hidden="1" x14ac:dyDescent="0.25">
      <c r="A763" s="37" t="s">
        <v>1313</v>
      </c>
      <c r="B763" s="6" t="s">
        <v>1991</v>
      </c>
      <c r="C763" s="4">
        <f t="shared" si="86"/>
        <v>6824274.1900000004</v>
      </c>
      <c r="D763" s="4">
        <f>ROUNDUP(SUM(F763+G763+H763+I763+J763+K763+M763+O763+P763+Q763+R763+S763)*0.0214,2)</f>
        <v>142979.71000000002</v>
      </c>
      <c r="E763" s="4"/>
      <c r="F763" s="4"/>
      <c r="G763" s="4">
        <v>6681294.4800000004</v>
      </c>
      <c r="H763" s="4"/>
      <c r="I763" s="4"/>
      <c r="J763" s="4"/>
      <c r="K763" s="4"/>
      <c r="L763" s="1"/>
      <c r="M763" s="4"/>
      <c r="N763" s="5"/>
      <c r="O763" s="4"/>
      <c r="P763" s="4"/>
      <c r="Q763" s="4"/>
      <c r="R763" s="4"/>
      <c r="S763" s="4"/>
    </row>
    <row r="764" spans="1:19" hidden="1" x14ac:dyDescent="0.25">
      <c r="A764" s="37" t="s">
        <v>1315</v>
      </c>
      <c r="B764" s="6" t="s">
        <v>1308</v>
      </c>
      <c r="C764" s="4">
        <f t="shared" si="86"/>
        <v>7241539.9400000004</v>
      </c>
      <c r="D764" s="4">
        <f>ROUNDUP(SUM(F764+G764+H764+I764+J764+K764+M764+O764+P764+Q764+R764+S764)*0.0214,2)</f>
        <v>135936.30000000002</v>
      </c>
      <c r="E764" s="4">
        <v>753440.12</v>
      </c>
      <c r="F764" s="4"/>
      <c r="G764" s="4">
        <v>2884404.64</v>
      </c>
      <c r="H764" s="4">
        <v>1065848.3200000001</v>
      </c>
      <c r="I764" s="4">
        <v>599613.19999999995</v>
      </c>
      <c r="J764" s="4">
        <v>532245.4</v>
      </c>
      <c r="K764" s="4"/>
      <c r="L764" s="1"/>
      <c r="M764" s="4"/>
      <c r="N764" s="5"/>
      <c r="O764" s="4"/>
      <c r="P764" s="4">
        <v>1270051.96</v>
      </c>
      <c r="Q764" s="4"/>
      <c r="R764" s="4"/>
      <c r="S764" s="4"/>
    </row>
    <row r="765" spans="1:19" hidden="1" x14ac:dyDescent="0.25">
      <c r="A765" s="37" t="s">
        <v>1317</v>
      </c>
      <c r="B765" s="6" t="s">
        <v>1310</v>
      </c>
      <c r="C765" s="4">
        <f t="shared" si="86"/>
        <v>550294.92000000004</v>
      </c>
      <c r="D765" s="4"/>
      <c r="E765" s="4">
        <v>550294.92000000004</v>
      </c>
      <c r="F765" s="4"/>
      <c r="G765" s="4"/>
      <c r="H765" s="4"/>
      <c r="I765" s="4"/>
      <c r="J765" s="4"/>
      <c r="K765" s="4"/>
      <c r="L765" s="1"/>
      <c r="M765" s="4"/>
      <c r="N765" s="5"/>
      <c r="O765" s="4"/>
      <c r="P765" s="4"/>
      <c r="Q765" s="4"/>
      <c r="R765" s="4"/>
      <c r="S765" s="4"/>
    </row>
    <row r="766" spans="1:19" hidden="1" x14ac:dyDescent="0.25">
      <c r="A766" s="37" t="s">
        <v>1319</v>
      </c>
      <c r="B766" s="6" t="s">
        <v>2041</v>
      </c>
      <c r="C766" s="4">
        <f t="shared" ref="C766" si="90">ROUNDUP(SUM(D766+E766+F766+G766+H766+I766+J766+K766+M766+O766+P766+Q766+R766+S766),2)</f>
        <v>1378890</v>
      </c>
      <c r="D766" s="4">
        <f>ROUNDUP(SUM(F766+G766+H766+I766+J766+K766+M766+O766+P766+Q766+R766+S766)*0.0214,2)</f>
        <v>28890</v>
      </c>
      <c r="E766" s="4"/>
      <c r="F766" s="4"/>
      <c r="G766" s="4">
        <v>1350000</v>
      </c>
      <c r="H766" s="4"/>
      <c r="I766" s="4"/>
      <c r="J766" s="4"/>
      <c r="K766" s="4"/>
      <c r="L766" s="1"/>
      <c r="M766" s="4"/>
      <c r="N766" s="5"/>
      <c r="O766" s="4"/>
      <c r="P766" s="4"/>
      <c r="Q766" s="4"/>
      <c r="R766" s="4"/>
      <c r="S766" s="4"/>
    </row>
    <row r="767" spans="1:19" hidden="1" x14ac:dyDescent="0.25">
      <c r="A767" s="37" t="s">
        <v>1321</v>
      </c>
      <c r="B767" s="6" t="s">
        <v>2187</v>
      </c>
      <c r="C767" s="4">
        <f>ROUNDUP(SUM(D767+E767+F767+G767+H767+I767+J767+K767+M767+O767+P767+Q767+R767+S767),2)</f>
        <v>88074463.670000002</v>
      </c>
      <c r="D767" s="4">
        <v>1775761.75</v>
      </c>
      <c r="E767" s="4">
        <v>3319180.84</v>
      </c>
      <c r="F767" s="4"/>
      <c r="G767" s="4"/>
      <c r="H767" s="4"/>
      <c r="I767" s="4"/>
      <c r="J767" s="4"/>
      <c r="K767" s="4"/>
      <c r="L767" s="1"/>
      <c r="M767" s="4"/>
      <c r="N767" s="5"/>
      <c r="O767" s="4">
        <v>32777719.039999999</v>
      </c>
      <c r="P767" s="4">
        <v>9806821.5099999998</v>
      </c>
      <c r="Q767" s="4">
        <v>40394980.530000001</v>
      </c>
      <c r="R767" s="4"/>
      <c r="S767" s="4"/>
    </row>
    <row r="768" spans="1:19" hidden="1" x14ac:dyDescent="0.25">
      <c r="A768" s="37" t="s">
        <v>1323</v>
      </c>
      <c r="B768" s="6" t="s">
        <v>1977</v>
      </c>
      <c r="C768" s="4">
        <f t="shared" si="86"/>
        <v>36923421.740000002</v>
      </c>
      <c r="D768" s="4">
        <f>ROUNDUP(SUM(F768+G768+H768+I768+J768+K768+M768+O768+P768+Q768+R768+S768)*0.0214,2)</f>
        <v>773606.06</v>
      </c>
      <c r="E768" s="4"/>
      <c r="F768" s="4">
        <v>4420875.03</v>
      </c>
      <c r="G768" s="4">
        <v>11015772.17</v>
      </c>
      <c r="H768" s="4"/>
      <c r="I768" s="4"/>
      <c r="J768" s="4">
        <v>2805451.55</v>
      </c>
      <c r="K768" s="4"/>
      <c r="L768" s="1"/>
      <c r="M768" s="4"/>
      <c r="N768" s="5"/>
      <c r="O768" s="4"/>
      <c r="P768" s="4"/>
      <c r="Q768" s="4"/>
      <c r="R768" s="4">
        <v>17907716.93</v>
      </c>
      <c r="S768" s="4"/>
    </row>
    <row r="769" spans="1:19" hidden="1" x14ac:dyDescent="0.25">
      <c r="A769" s="37" t="s">
        <v>1325</v>
      </c>
      <c r="B769" s="6" t="s">
        <v>1312</v>
      </c>
      <c r="C769" s="4">
        <f t="shared" si="86"/>
        <v>1246872.99</v>
      </c>
      <c r="D769" s="4"/>
      <c r="E769" s="4">
        <v>1246872.99</v>
      </c>
      <c r="F769" s="4"/>
      <c r="G769" s="4"/>
      <c r="H769" s="4"/>
      <c r="I769" s="4"/>
      <c r="J769" s="4"/>
      <c r="K769" s="4"/>
      <c r="L769" s="1"/>
      <c r="M769" s="4"/>
      <c r="N769" s="5"/>
      <c r="O769" s="4"/>
      <c r="P769" s="4"/>
      <c r="Q769" s="4"/>
      <c r="R769" s="4"/>
      <c r="S769" s="4"/>
    </row>
    <row r="770" spans="1:19" hidden="1" x14ac:dyDescent="0.25">
      <c r="A770" s="37" t="s">
        <v>1327</v>
      </c>
      <c r="B770" s="6" t="s">
        <v>2162</v>
      </c>
      <c r="C770" s="4">
        <f t="shared" si="86"/>
        <v>2817960.1</v>
      </c>
      <c r="D770" s="4">
        <f>ROUNDUP(SUM(F770+G770+H770+I770+J770+K770+M770+O770+P770+Q770+R770+S770)*0.0214,2)</f>
        <v>59040.880000000005</v>
      </c>
      <c r="E770" s="4"/>
      <c r="F770" s="4"/>
      <c r="G770" s="4"/>
      <c r="H770" s="4"/>
      <c r="I770" s="4"/>
      <c r="J770" s="4">
        <v>2758919.22</v>
      </c>
      <c r="K770" s="4"/>
      <c r="L770" s="1"/>
      <c r="M770" s="4"/>
      <c r="N770" s="5"/>
      <c r="O770" s="4"/>
      <c r="P770" s="4"/>
      <c r="Q770" s="4"/>
      <c r="R770" s="4"/>
      <c r="S770" s="4"/>
    </row>
    <row r="771" spans="1:19" hidden="1" x14ac:dyDescent="0.25">
      <c r="A771" s="37" t="s">
        <v>1329</v>
      </c>
      <c r="B771" s="6" t="s">
        <v>1320</v>
      </c>
      <c r="C771" s="4">
        <f t="shared" si="86"/>
        <v>1039592.11</v>
      </c>
      <c r="D771" s="4"/>
      <c r="E771" s="4">
        <v>1039592.11</v>
      </c>
      <c r="F771" s="4"/>
      <c r="G771" s="4"/>
      <c r="H771" s="4"/>
      <c r="I771" s="4"/>
      <c r="J771" s="4"/>
      <c r="K771" s="4"/>
      <c r="L771" s="1"/>
      <c r="M771" s="4"/>
      <c r="N771" s="5"/>
      <c r="O771" s="4"/>
      <c r="P771" s="4"/>
      <c r="Q771" s="4"/>
      <c r="R771" s="4"/>
      <c r="S771" s="4"/>
    </row>
    <row r="772" spans="1:19" hidden="1" x14ac:dyDescent="0.25">
      <c r="A772" s="37" t="s">
        <v>1331</v>
      </c>
      <c r="B772" s="6" t="s">
        <v>1322</v>
      </c>
      <c r="C772" s="4">
        <f t="shared" si="86"/>
        <v>1050155.0900000001</v>
      </c>
      <c r="D772" s="4"/>
      <c r="E772" s="4">
        <v>1050155.0900000001</v>
      </c>
      <c r="F772" s="4"/>
      <c r="G772" s="4"/>
      <c r="H772" s="4"/>
      <c r="I772" s="4"/>
      <c r="J772" s="4"/>
      <c r="K772" s="4"/>
      <c r="L772" s="1"/>
      <c r="M772" s="4"/>
      <c r="N772" s="5"/>
      <c r="O772" s="4"/>
      <c r="P772" s="4"/>
      <c r="Q772" s="4"/>
      <c r="R772" s="4"/>
      <c r="S772" s="4"/>
    </row>
    <row r="773" spans="1:19" hidden="1" x14ac:dyDescent="0.25">
      <c r="A773" s="37" t="s">
        <v>1333</v>
      </c>
      <c r="B773" s="6" t="s">
        <v>2042</v>
      </c>
      <c r="C773" s="4">
        <f t="shared" ref="C773" si="91">ROUNDUP(SUM(D773+E773+F773+G773+H773+I773+J773+K773+M773+O773+P773+Q773+R773+S773),2)</f>
        <v>11009069.6</v>
      </c>
      <c r="D773" s="4">
        <f>ROUNDUP(SUM(F773+G773+H773+I773+J773+K773+M773+O773+P773+Q773+R773+S773)*0.0214,2)</f>
        <v>230658.01</v>
      </c>
      <c r="E773" s="4"/>
      <c r="F773" s="4">
        <v>3470046.8879999998</v>
      </c>
      <c r="G773" s="4">
        <v>7308364.7000000002</v>
      </c>
      <c r="H773" s="4"/>
      <c r="I773" s="4"/>
      <c r="J773" s="4"/>
      <c r="K773" s="4"/>
      <c r="L773" s="1"/>
      <c r="M773" s="4"/>
      <c r="N773" s="5"/>
      <c r="O773" s="4"/>
      <c r="P773" s="4"/>
      <c r="Q773" s="4"/>
      <c r="R773" s="4"/>
      <c r="S773" s="4"/>
    </row>
    <row r="774" spans="1:19" hidden="1" x14ac:dyDescent="0.25">
      <c r="A774" s="37" t="s">
        <v>1335</v>
      </c>
      <c r="B774" s="6" t="s">
        <v>2115</v>
      </c>
      <c r="C774" s="4">
        <f t="shared" ref="C774" si="92">ROUNDUP(SUM(D774+E774+F774+G774+H774+I774+J774+K774+M774+O774+P774+Q774+R774+S774),2)</f>
        <v>8869674.1799999997</v>
      </c>
      <c r="D774" s="4">
        <f>ROUNDUP(SUM(F774+G774+H774+I774+J774+K774+M774+O774+P774+Q774+R774+S774)*0.0214,2)</f>
        <v>185834.18000000002</v>
      </c>
      <c r="E774" s="4"/>
      <c r="F774" s="4"/>
      <c r="G774" s="4"/>
      <c r="H774" s="4"/>
      <c r="I774" s="4"/>
      <c r="J774" s="4"/>
      <c r="K774" s="4"/>
      <c r="L774" s="1"/>
      <c r="M774" s="4"/>
      <c r="N774" s="5"/>
      <c r="O774" s="4"/>
      <c r="P774" s="4"/>
      <c r="Q774" s="4"/>
      <c r="R774" s="4">
        <v>8683840</v>
      </c>
      <c r="S774" s="4"/>
    </row>
    <row r="775" spans="1:19" hidden="1" x14ac:dyDescent="0.25">
      <c r="A775" s="37" t="s">
        <v>1337</v>
      </c>
      <c r="B775" s="6" t="s">
        <v>2116</v>
      </c>
      <c r="C775" s="4">
        <f t="shared" ref="C775:C776" si="93">ROUNDUP(SUM(D775+E775+F775+G775+H775+I775+J775+K775+M775+O775+P775+Q775+R775+S775),2)</f>
        <v>5669240.5099999998</v>
      </c>
      <c r="D775" s="4">
        <f t="shared" ref="D775:D779" si="94">ROUNDUP(SUM(F775+G775+H775+I775+J775+K775+M775+O775+P775+Q775+R775+S775)*0.0214,2)</f>
        <v>118779.86</v>
      </c>
      <c r="E775" s="4"/>
      <c r="F775" s="4"/>
      <c r="G775" s="4">
        <v>5550460.6454999996</v>
      </c>
      <c r="H775" s="4"/>
      <c r="I775" s="4"/>
      <c r="J775" s="4"/>
      <c r="K775" s="4"/>
      <c r="L775" s="1"/>
      <c r="M775" s="4"/>
      <c r="N775" s="5"/>
      <c r="O775" s="4"/>
      <c r="P775" s="4"/>
      <c r="Q775" s="4"/>
      <c r="R775" s="4"/>
      <c r="S775" s="4"/>
    </row>
    <row r="776" spans="1:19" hidden="1" x14ac:dyDescent="0.25">
      <c r="A776" s="37" t="s">
        <v>1339</v>
      </c>
      <c r="B776" s="6" t="s">
        <v>2117</v>
      </c>
      <c r="C776" s="4">
        <f t="shared" si="93"/>
        <v>5737520.5699999994</v>
      </c>
      <c r="D776" s="4">
        <f t="shared" si="94"/>
        <v>120210.43999999999</v>
      </c>
      <c r="E776" s="4"/>
      <c r="F776" s="4"/>
      <c r="G776" s="4">
        <v>5617310.125</v>
      </c>
      <c r="H776" s="4"/>
      <c r="I776" s="4"/>
      <c r="J776" s="4"/>
      <c r="K776" s="4"/>
      <c r="L776" s="1"/>
      <c r="M776" s="4"/>
      <c r="N776" s="5"/>
      <c r="O776" s="4"/>
      <c r="P776" s="4"/>
      <c r="Q776" s="4"/>
      <c r="R776" s="4"/>
      <c r="S776" s="4"/>
    </row>
    <row r="777" spans="1:19" hidden="1" x14ac:dyDescent="0.25">
      <c r="A777" s="37" t="s">
        <v>1341</v>
      </c>
      <c r="B777" s="6" t="s">
        <v>1324</v>
      </c>
      <c r="C777" s="4">
        <f t="shared" si="86"/>
        <v>782067.96</v>
      </c>
      <c r="D777" s="4"/>
      <c r="E777" s="4">
        <v>782067.96</v>
      </c>
      <c r="F777" s="4"/>
      <c r="G777" s="4"/>
      <c r="H777" s="4"/>
      <c r="I777" s="4"/>
      <c r="J777" s="4"/>
      <c r="K777" s="4"/>
      <c r="L777" s="1"/>
      <c r="M777" s="4"/>
      <c r="N777" s="5"/>
      <c r="O777" s="4"/>
      <c r="P777" s="4"/>
      <c r="Q777" s="4"/>
      <c r="R777" s="4"/>
      <c r="S777" s="4"/>
    </row>
    <row r="778" spans="1:19" hidden="1" x14ac:dyDescent="0.25">
      <c r="A778" s="37" t="s">
        <v>1343</v>
      </c>
      <c r="B778" s="6" t="s">
        <v>2163</v>
      </c>
      <c r="C778" s="4">
        <f t="shared" si="86"/>
        <v>27927541.010000002</v>
      </c>
      <c r="D778" s="4">
        <f>ROUNDUP(SUM(F778+G778+H778+I778+J778+K778+M778+O778+P778+Q778+R778+S778)*0.0214,2)</f>
        <v>585127.65</v>
      </c>
      <c r="E778" s="4"/>
      <c r="F778" s="4">
        <v>2613253.3679999998</v>
      </c>
      <c r="G778" s="4"/>
      <c r="H778" s="4">
        <v>7234559.9000000004</v>
      </c>
      <c r="I778" s="4">
        <v>2837492.15</v>
      </c>
      <c r="J778" s="4">
        <v>4135442.69</v>
      </c>
      <c r="K778" s="4"/>
      <c r="L778" s="1"/>
      <c r="M778" s="4"/>
      <c r="N778" s="5" t="s">
        <v>1765</v>
      </c>
      <c r="O778" s="4">
        <v>10521665.25</v>
      </c>
      <c r="P778" s="4"/>
      <c r="Q778" s="4"/>
      <c r="R778" s="4"/>
      <c r="S778" s="4"/>
    </row>
    <row r="779" spans="1:19" hidden="1" x14ac:dyDescent="0.25">
      <c r="A779" s="37" t="s">
        <v>1344</v>
      </c>
      <c r="B779" s="6" t="s">
        <v>1326</v>
      </c>
      <c r="C779" s="4">
        <f t="shared" si="86"/>
        <v>12958117.59</v>
      </c>
      <c r="D779" s="4">
        <f t="shared" si="94"/>
        <v>266404.32</v>
      </c>
      <c r="E779" s="4">
        <v>242913.27000000002</v>
      </c>
      <c r="F779" s="4"/>
      <c r="G779" s="4"/>
      <c r="H779" s="4"/>
      <c r="I779" s="4"/>
      <c r="J779" s="4"/>
      <c r="K779" s="4"/>
      <c r="L779" s="1"/>
      <c r="M779" s="4"/>
      <c r="N779" s="5"/>
      <c r="O779" s="4"/>
      <c r="P779" s="4"/>
      <c r="Q779" s="4"/>
      <c r="R779" s="4">
        <v>12448800</v>
      </c>
      <c r="S779" s="4"/>
    </row>
    <row r="780" spans="1:19" hidden="1" x14ac:dyDescent="0.25">
      <c r="A780" s="37" t="s">
        <v>1346</v>
      </c>
      <c r="B780" s="6" t="s">
        <v>1328</v>
      </c>
      <c r="C780" s="4">
        <f t="shared" ref="C780:C816" si="95">ROUNDUP(SUM(D780+E780+F780+G780+H780+I780+J780+K780+M780+O780+P780+Q780+R780+S780),2)</f>
        <v>1046652.57</v>
      </c>
      <c r="D780" s="4"/>
      <c r="E780" s="4">
        <v>1046652.5700000001</v>
      </c>
      <c r="F780" s="4"/>
      <c r="G780" s="4"/>
      <c r="H780" s="4"/>
      <c r="I780" s="4"/>
      <c r="J780" s="4"/>
      <c r="K780" s="4"/>
      <c r="L780" s="1"/>
      <c r="M780" s="4"/>
      <c r="N780" s="5"/>
      <c r="O780" s="4"/>
      <c r="P780" s="4"/>
      <c r="Q780" s="4"/>
      <c r="R780" s="4"/>
      <c r="S780" s="4"/>
    </row>
    <row r="781" spans="1:19" hidden="1" x14ac:dyDescent="0.25">
      <c r="A781" s="37" t="s">
        <v>1348</v>
      </c>
      <c r="B781" s="6" t="s">
        <v>2043</v>
      </c>
      <c r="C781" s="4">
        <f t="shared" si="95"/>
        <v>18572124.34</v>
      </c>
      <c r="D781" s="4">
        <f>ROUNDUP(SUM(F781+G781+H781+I781+J781+K781+M781+O781+P781+Q781+R781+S781)*0.0214,2)</f>
        <v>389116.38</v>
      </c>
      <c r="E781" s="4"/>
      <c r="F781" s="4"/>
      <c r="G781" s="4"/>
      <c r="H781" s="4"/>
      <c r="I781" s="4"/>
      <c r="J781" s="4">
        <v>1423658.94</v>
      </c>
      <c r="K781" s="4"/>
      <c r="L781" s="1"/>
      <c r="M781" s="4"/>
      <c r="N781" s="5" t="s">
        <v>1765</v>
      </c>
      <c r="O781" s="4">
        <v>8492719.625</v>
      </c>
      <c r="P781" s="4"/>
      <c r="Q781" s="4">
        <v>8266629.3949999996</v>
      </c>
      <c r="R781" s="4"/>
      <c r="S781" s="4"/>
    </row>
    <row r="782" spans="1:19" hidden="1" x14ac:dyDescent="0.25">
      <c r="A782" s="37" t="s">
        <v>1768</v>
      </c>
      <c r="B782" s="6" t="s">
        <v>2118</v>
      </c>
      <c r="C782" s="4">
        <f t="shared" ref="C782:C783" si="96">ROUNDUP(SUM(D782+E782+F782+G782+H782+I782+J782+K782+M782+O782+P782+Q782+R782+S782),2)</f>
        <v>39974834.169999994</v>
      </c>
      <c r="D782" s="4">
        <f>ROUNDUP(SUM(F782+G782+H782+I782+J782+K782+M782+O782+P782+Q782+R782+S782)*0.0214,2)</f>
        <v>837538.14</v>
      </c>
      <c r="E782" s="4"/>
      <c r="F782" s="4"/>
      <c r="G782" s="4"/>
      <c r="H782" s="4">
        <v>4750976.2300000004</v>
      </c>
      <c r="I782" s="4">
        <v>1863397.08</v>
      </c>
      <c r="J782" s="4">
        <v>2715768.51</v>
      </c>
      <c r="K782" s="4"/>
      <c r="L782" s="1"/>
      <c r="M782" s="4"/>
      <c r="N782" s="5" t="s">
        <v>1765</v>
      </c>
      <c r="O782" s="4">
        <v>14142123.255000001</v>
      </c>
      <c r="P782" s="4"/>
      <c r="Q782" s="4">
        <v>15665030.949999999</v>
      </c>
      <c r="R782" s="4"/>
      <c r="S782" s="4"/>
    </row>
    <row r="783" spans="1:19" hidden="1" x14ac:dyDescent="0.25">
      <c r="A783" s="37" t="s">
        <v>1769</v>
      </c>
      <c r="B783" s="6" t="s">
        <v>2161</v>
      </c>
      <c r="C783" s="4">
        <f t="shared" si="96"/>
        <v>25052880.699999999</v>
      </c>
      <c r="D783" s="4">
        <f>ROUNDUP(SUM(F783+G783+H783+I783+J783+K783+M783+O783+P783+Q783+R783+S783)*0.0214,2)</f>
        <v>524898.82000000007</v>
      </c>
      <c r="E783" s="4"/>
      <c r="F783" s="4"/>
      <c r="G783" s="4"/>
      <c r="H783" s="4">
        <v>7177141.2999999998</v>
      </c>
      <c r="I783" s="4">
        <v>2814971.8000000003</v>
      </c>
      <c r="J783" s="4">
        <v>4102620.89</v>
      </c>
      <c r="K783" s="4"/>
      <c r="L783" s="1"/>
      <c r="M783" s="4"/>
      <c r="N783" s="5" t="s">
        <v>1765</v>
      </c>
      <c r="O783" s="4">
        <v>10433247.890000001</v>
      </c>
      <c r="P783" s="4"/>
      <c r="Q783" s="4"/>
      <c r="R783" s="4"/>
      <c r="S783" s="4"/>
    </row>
    <row r="784" spans="1:19" hidden="1" x14ac:dyDescent="0.25">
      <c r="A784" s="37" t="s">
        <v>1770</v>
      </c>
      <c r="B784" s="6" t="s">
        <v>1314</v>
      </c>
      <c r="C784" s="4">
        <f t="shared" si="95"/>
        <v>11812629.18</v>
      </c>
      <c r="D784" s="4">
        <f>ROUNDUP(SUM(F784+G784+H784+I784+J784+K784+M784+O784+P784+Q784+R784+S784)*0.0214,2)</f>
        <v>237792.79</v>
      </c>
      <c r="E784" s="4">
        <v>463023.83</v>
      </c>
      <c r="F784" s="4"/>
      <c r="G784" s="4"/>
      <c r="H784" s="4"/>
      <c r="I784" s="4"/>
      <c r="J784" s="4"/>
      <c r="K784" s="4"/>
      <c r="L784" s="1"/>
      <c r="M784" s="4"/>
      <c r="N784" s="5"/>
      <c r="O784" s="4"/>
      <c r="P784" s="4"/>
      <c r="Q784" s="4"/>
      <c r="R784" s="4">
        <v>11111812.560000001</v>
      </c>
      <c r="S784" s="4"/>
    </row>
    <row r="785" spans="1:19" hidden="1" x14ac:dyDescent="0.25">
      <c r="A785" s="37" t="s">
        <v>1771</v>
      </c>
      <c r="B785" s="6" t="s">
        <v>1316</v>
      </c>
      <c r="C785" s="4">
        <f t="shared" si="95"/>
        <v>491459.59</v>
      </c>
      <c r="D785" s="4"/>
      <c r="E785" s="4">
        <v>491459.59</v>
      </c>
      <c r="F785" s="4"/>
      <c r="G785" s="4"/>
      <c r="H785" s="4"/>
      <c r="I785" s="4"/>
      <c r="J785" s="4"/>
      <c r="K785" s="4"/>
      <c r="L785" s="1"/>
      <c r="M785" s="4"/>
      <c r="N785" s="5"/>
      <c r="O785" s="4"/>
      <c r="P785" s="4"/>
      <c r="Q785" s="4"/>
      <c r="R785" s="4"/>
      <c r="S785" s="4"/>
    </row>
    <row r="786" spans="1:19" hidden="1" x14ac:dyDescent="0.25">
      <c r="A786" s="37" t="s">
        <v>1772</v>
      </c>
      <c r="B786" s="6" t="s">
        <v>2126</v>
      </c>
      <c r="C786" s="4">
        <f t="shared" si="95"/>
        <v>13310425.17</v>
      </c>
      <c r="D786" s="4">
        <f>ROUNDUP(SUM(F786+G786+H786+I786+J786+K786+M786+O786+P786+Q786+R786+S786)*0.0214,2)</f>
        <v>278875.17</v>
      </c>
      <c r="E786" s="4"/>
      <c r="F786" s="4"/>
      <c r="G786" s="4"/>
      <c r="H786" s="4"/>
      <c r="I786" s="4"/>
      <c r="J786" s="4"/>
      <c r="K786" s="4"/>
      <c r="L786" s="1"/>
      <c r="M786" s="4"/>
      <c r="N786" s="5"/>
      <c r="O786" s="4"/>
      <c r="P786" s="4"/>
      <c r="Q786" s="4"/>
      <c r="R786" s="4">
        <v>13031550</v>
      </c>
      <c r="S786" s="4"/>
    </row>
    <row r="787" spans="1:19" hidden="1" x14ac:dyDescent="0.25">
      <c r="A787" s="37" t="s">
        <v>1773</v>
      </c>
      <c r="B787" s="6" t="s">
        <v>1318</v>
      </c>
      <c r="C787" s="4">
        <f t="shared" si="95"/>
        <v>9832903.6999999993</v>
      </c>
      <c r="D787" s="4">
        <f>ROUNDUP(SUM(F787+G787+H787+I787+J787+K787+M787+O787+P787+Q787+R787+S787)*0.0214,2)</f>
        <v>195835.38</v>
      </c>
      <c r="E787" s="4">
        <v>485882.41000000003</v>
      </c>
      <c r="F787" s="4"/>
      <c r="G787" s="4"/>
      <c r="H787" s="4"/>
      <c r="I787" s="4"/>
      <c r="J787" s="4"/>
      <c r="K787" s="4"/>
      <c r="L787" s="1"/>
      <c r="M787" s="4"/>
      <c r="N787" s="5"/>
      <c r="O787" s="4"/>
      <c r="P787" s="4"/>
      <c r="Q787" s="4"/>
      <c r="R787" s="4">
        <v>9151185.9100000001</v>
      </c>
      <c r="S787" s="4"/>
    </row>
    <row r="788" spans="1:19" hidden="1" x14ac:dyDescent="0.25">
      <c r="A788" s="37" t="s">
        <v>1774</v>
      </c>
      <c r="B788" s="6" t="s">
        <v>1330</v>
      </c>
      <c r="C788" s="4">
        <f t="shared" si="95"/>
        <v>7957248.2699999996</v>
      </c>
      <c r="D788" s="4">
        <f>ROUNDUP(SUM(F788+G788+H788+I788+J788+K788+M788+O788+P788+Q788+R788+S788)*0.0214,2)</f>
        <v>142516.23000000001</v>
      </c>
      <c r="E788" s="4">
        <v>1155095.58</v>
      </c>
      <c r="F788" s="4"/>
      <c r="G788" s="4"/>
      <c r="H788" s="4"/>
      <c r="I788" s="4"/>
      <c r="J788" s="4"/>
      <c r="K788" s="4"/>
      <c r="L788" s="1"/>
      <c r="M788" s="4"/>
      <c r="N788" s="5" t="s">
        <v>1765</v>
      </c>
      <c r="O788" s="4">
        <v>6659636.46</v>
      </c>
      <c r="P788" s="4"/>
      <c r="Q788" s="4"/>
      <c r="R788" s="4"/>
      <c r="S788" s="4"/>
    </row>
    <row r="789" spans="1:19" hidden="1" x14ac:dyDescent="0.25">
      <c r="A789" s="37" t="s">
        <v>1775</v>
      </c>
      <c r="B789" s="6" t="s">
        <v>1332</v>
      </c>
      <c r="C789" s="4">
        <f t="shared" si="95"/>
        <v>1116127.55</v>
      </c>
      <c r="D789" s="4"/>
      <c r="E789" s="4">
        <v>1116127.55</v>
      </c>
      <c r="F789" s="4"/>
      <c r="G789" s="4"/>
      <c r="H789" s="4"/>
      <c r="I789" s="4"/>
      <c r="J789" s="4"/>
      <c r="K789" s="4"/>
      <c r="L789" s="1"/>
      <c r="M789" s="4"/>
      <c r="N789" s="5"/>
      <c r="O789" s="4"/>
      <c r="P789" s="4"/>
      <c r="Q789" s="4"/>
      <c r="R789" s="4"/>
      <c r="S789" s="4"/>
    </row>
    <row r="790" spans="1:19" hidden="1" x14ac:dyDescent="0.25">
      <c r="A790" s="37" t="s">
        <v>1358</v>
      </c>
      <c r="B790" s="6" t="s">
        <v>1334</v>
      </c>
      <c r="C790" s="4">
        <f t="shared" si="95"/>
        <v>1306675.78</v>
      </c>
      <c r="D790" s="4"/>
      <c r="E790" s="4">
        <v>1306675.78</v>
      </c>
      <c r="F790" s="4"/>
      <c r="G790" s="4"/>
      <c r="H790" s="4"/>
      <c r="I790" s="4"/>
      <c r="J790" s="4"/>
      <c r="K790" s="4"/>
      <c r="L790" s="1"/>
      <c r="M790" s="4"/>
      <c r="N790" s="5"/>
      <c r="O790" s="4"/>
      <c r="P790" s="4"/>
      <c r="Q790" s="4"/>
      <c r="R790" s="4"/>
      <c r="S790" s="4"/>
    </row>
    <row r="791" spans="1:19" hidden="1" x14ac:dyDescent="0.25">
      <c r="A791" s="37" t="s">
        <v>1360</v>
      </c>
      <c r="B791" s="6" t="s">
        <v>1802</v>
      </c>
      <c r="C791" s="4">
        <f t="shared" si="95"/>
        <v>1221422.1299999999</v>
      </c>
      <c r="D791" s="4">
        <f>ROUNDUP(SUM(F791+G791+H791+I791+J791+K791+M791+O791+P791+Q791+R791+S791)*0.0214,2)</f>
        <v>25590.799999999999</v>
      </c>
      <c r="E791" s="4"/>
      <c r="F791" s="4"/>
      <c r="G791" s="4"/>
      <c r="H791" s="4"/>
      <c r="I791" s="4"/>
      <c r="J791" s="4"/>
      <c r="K791" s="4"/>
      <c r="L791" s="1"/>
      <c r="M791" s="4"/>
      <c r="N791" s="5"/>
      <c r="O791" s="4"/>
      <c r="P791" s="4"/>
      <c r="Q791" s="4">
        <v>1195831.33</v>
      </c>
      <c r="R791" s="4"/>
      <c r="S791" s="4"/>
    </row>
    <row r="792" spans="1:19" hidden="1" x14ac:dyDescent="0.25">
      <c r="A792" s="37" t="s">
        <v>1361</v>
      </c>
      <c r="B792" s="6" t="s">
        <v>1803</v>
      </c>
      <c r="C792" s="4">
        <f t="shared" si="95"/>
        <v>833994.94</v>
      </c>
      <c r="D792" s="4">
        <f>ROUNDUP(SUM(F792+G792+H792+I792+J792+K792+M792+O792+P792+Q792+R792+S792)*0.0214,2)</f>
        <v>17473.559999999998</v>
      </c>
      <c r="E792" s="4"/>
      <c r="F792" s="4"/>
      <c r="G792" s="4"/>
      <c r="H792" s="4"/>
      <c r="I792" s="4"/>
      <c r="J792" s="4"/>
      <c r="K792" s="4"/>
      <c r="L792" s="1"/>
      <c r="M792" s="4"/>
      <c r="N792" s="5"/>
      <c r="O792" s="4"/>
      <c r="P792" s="4"/>
      <c r="Q792" s="4">
        <v>816521.38</v>
      </c>
      <c r="R792" s="4"/>
      <c r="S792" s="4"/>
    </row>
    <row r="793" spans="1:19" hidden="1" x14ac:dyDescent="0.25">
      <c r="A793" s="37" t="s">
        <v>1363</v>
      </c>
      <c r="B793" s="6" t="s">
        <v>1804</v>
      </c>
      <c r="C793" s="4">
        <f t="shared" si="95"/>
        <v>9700671.5199999996</v>
      </c>
      <c r="D793" s="4">
        <f>ROUNDUP(SUM(F793+G793+H793+I793+J793+K793+M793+O793+P793+Q793+R793+S793)*0.0214,2)</f>
        <v>203244.93000000002</v>
      </c>
      <c r="E793" s="4"/>
      <c r="F793" s="4"/>
      <c r="G793" s="4"/>
      <c r="H793" s="4"/>
      <c r="I793" s="4"/>
      <c r="J793" s="4"/>
      <c r="K793" s="4"/>
      <c r="L793" s="1"/>
      <c r="M793" s="4"/>
      <c r="N793" s="5" t="s">
        <v>1765</v>
      </c>
      <c r="O793" s="4">
        <v>9497426.5899999999</v>
      </c>
      <c r="P793" s="4"/>
      <c r="Q793" s="4"/>
      <c r="R793" s="4"/>
      <c r="S793" s="4"/>
    </row>
    <row r="794" spans="1:19" hidden="1" x14ac:dyDescent="0.25">
      <c r="A794" s="37" t="s">
        <v>1365</v>
      </c>
      <c r="B794" s="6" t="s">
        <v>1805</v>
      </c>
      <c r="C794" s="4">
        <f t="shared" si="95"/>
        <v>5708169</v>
      </c>
      <c r="D794" s="4">
        <f>ROUNDUP(SUM(F794+G794+H794+I794+J794+K794+M794+O794+P794+Q794+R794+S794)*0.0214,2)</f>
        <v>119595.48</v>
      </c>
      <c r="E794" s="4"/>
      <c r="F794" s="4">
        <v>5588573.5199999996</v>
      </c>
      <c r="G794" s="4"/>
      <c r="H794" s="4"/>
      <c r="I794" s="4"/>
      <c r="J794" s="4"/>
      <c r="K794" s="4"/>
      <c r="L794" s="1"/>
      <c r="M794" s="4"/>
      <c r="N794" s="5"/>
      <c r="O794" s="4"/>
      <c r="P794" s="4"/>
      <c r="Q794" s="4"/>
      <c r="R794" s="4"/>
      <c r="S794" s="4"/>
    </row>
    <row r="795" spans="1:19" hidden="1" x14ac:dyDescent="0.25">
      <c r="A795" s="37" t="s">
        <v>1367</v>
      </c>
      <c r="B795" s="6" t="s">
        <v>1336</v>
      </c>
      <c r="C795" s="4">
        <f t="shared" si="95"/>
        <v>1023386.99</v>
      </c>
      <c r="D795" s="4"/>
      <c r="E795" s="4">
        <v>1023386.99</v>
      </c>
      <c r="F795" s="4"/>
      <c r="G795" s="4"/>
      <c r="H795" s="4"/>
      <c r="I795" s="4"/>
      <c r="J795" s="4"/>
      <c r="K795" s="4"/>
      <c r="L795" s="1"/>
      <c r="M795" s="4"/>
      <c r="N795" s="5"/>
      <c r="O795" s="4"/>
      <c r="P795" s="4"/>
      <c r="Q795" s="4"/>
      <c r="R795" s="4"/>
      <c r="S795" s="4"/>
    </row>
    <row r="796" spans="1:19" hidden="1" x14ac:dyDescent="0.25">
      <c r="A796" s="37" t="s">
        <v>1369</v>
      </c>
      <c r="B796" s="6" t="s">
        <v>1338</v>
      </c>
      <c r="C796" s="4">
        <f t="shared" si="95"/>
        <v>1455159.06</v>
      </c>
      <c r="D796" s="4"/>
      <c r="E796" s="4">
        <v>1455159.06</v>
      </c>
      <c r="F796" s="4"/>
      <c r="G796" s="4"/>
      <c r="H796" s="4"/>
      <c r="I796" s="4"/>
      <c r="J796" s="4"/>
      <c r="K796" s="4"/>
      <c r="L796" s="1"/>
      <c r="M796" s="4"/>
      <c r="N796" s="5"/>
      <c r="O796" s="4"/>
      <c r="P796" s="4"/>
      <c r="Q796" s="4"/>
      <c r="R796" s="4"/>
      <c r="S796" s="4"/>
    </row>
    <row r="797" spans="1:19" hidden="1" x14ac:dyDescent="0.25">
      <c r="A797" s="37" t="s">
        <v>1371</v>
      </c>
      <c r="B797" s="6" t="s">
        <v>1340</v>
      </c>
      <c r="C797" s="4">
        <f t="shared" si="95"/>
        <v>1687988.46</v>
      </c>
      <c r="D797" s="4"/>
      <c r="E797" s="4">
        <v>1687988.46</v>
      </c>
      <c r="F797" s="4"/>
      <c r="G797" s="4"/>
      <c r="H797" s="4"/>
      <c r="I797" s="4"/>
      <c r="J797" s="4"/>
      <c r="K797" s="4"/>
      <c r="L797" s="1"/>
      <c r="M797" s="4"/>
      <c r="N797" s="5"/>
      <c r="O797" s="4"/>
      <c r="P797" s="4"/>
      <c r="Q797" s="4"/>
      <c r="R797" s="4"/>
      <c r="S797" s="4"/>
    </row>
    <row r="798" spans="1:19" hidden="1" x14ac:dyDescent="0.25">
      <c r="A798" s="37" t="s">
        <v>1373</v>
      </c>
      <c r="B798" s="6" t="s">
        <v>1992</v>
      </c>
      <c r="C798" s="4">
        <f t="shared" si="95"/>
        <v>28805506.420000002</v>
      </c>
      <c r="D798" s="4">
        <f>ROUNDUP(SUM(F798+G798+H798+I798+J798+K798+M798+O798+P798+Q798+R798+S798)*0.0214,2)</f>
        <v>603522.46</v>
      </c>
      <c r="E798" s="4"/>
      <c r="F798" s="4">
        <v>3181360.37</v>
      </c>
      <c r="G798" s="4">
        <v>3787256.5</v>
      </c>
      <c r="H798" s="4">
        <v>2109946.0699999998</v>
      </c>
      <c r="I798" s="4">
        <v>1037756.29</v>
      </c>
      <c r="J798" s="4">
        <v>1579658.28</v>
      </c>
      <c r="K798" s="4"/>
      <c r="L798" s="1"/>
      <c r="M798" s="4"/>
      <c r="N798" s="5" t="s">
        <v>1765</v>
      </c>
      <c r="O798" s="4">
        <v>8878182.6999999993</v>
      </c>
      <c r="P798" s="4"/>
      <c r="Q798" s="4">
        <v>7627823.75</v>
      </c>
      <c r="R798" s="4"/>
      <c r="S798" s="4"/>
    </row>
    <row r="799" spans="1:19" hidden="1" x14ac:dyDescent="0.25">
      <c r="A799" s="37" t="s">
        <v>1375</v>
      </c>
      <c r="B799" s="6" t="s">
        <v>1342</v>
      </c>
      <c r="C799" s="4">
        <f t="shared" si="95"/>
        <v>4966330.3899999997</v>
      </c>
      <c r="D799" s="4"/>
      <c r="E799" s="4">
        <v>4966330.3899999997</v>
      </c>
      <c r="F799" s="4"/>
      <c r="G799" s="4"/>
      <c r="H799" s="4"/>
      <c r="I799" s="4"/>
      <c r="J799" s="4"/>
      <c r="K799" s="4"/>
      <c r="L799" s="1"/>
      <c r="M799" s="4"/>
      <c r="N799" s="5"/>
      <c r="O799" s="4"/>
      <c r="P799" s="4"/>
      <c r="Q799" s="4"/>
      <c r="R799" s="4"/>
      <c r="S799" s="4"/>
    </row>
    <row r="800" spans="1:19" hidden="1" x14ac:dyDescent="0.25">
      <c r="A800" s="37" t="s">
        <v>1377</v>
      </c>
      <c r="B800" s="6" t="s">
        <v>1806</v>
      </c>
      <c r="C800" s="4">
        <f t="shared" si="95"/>
        <v>12718827.15</v>
      </c>
      <c r="D800" s="4">
        <f>ROUNDUP(SUM(F800+G800+H800+I800+J800+K800+M800+O800+P800+Q800+R800+S800)*0.0214,2)</f>
        <v>266480.23</v>
      </c>
      <c r="E800" s="4"/>
      <c r="F800" s="4"/>
      <c r="G800" s="4"/>
      <c r="H800" s="4"/>
      <c r="I800" s="4"/>
      <c r="J800" s="4"/>
      <c r="K800" s="4"/>
      <c r="L800" s="1"/>
      <c r="M800" s="4"/>
      <c r="N800" s="5" t="s">
        <v>1765</v>
      </c>
      <c r="O800" s="4">
        <v>6875800.8399999999</v>
      </c>
      <c r="P800" s="4"/>
      <c r="Q800" s="4">
        <v>5576546.0800000001</v>
      </c>
      <c r="R800" s="4"/>
      <c r="S800" s="4"/>
    </row>
    <row r="801" spans="1:19" hidden="1" x14ac:dyDescent="0.25">
      <c r="A801" s="37" t="s">
        <v>1379</v>
      </c>
      <c r="B801" s="6" t="s">
        <v>1345</v>
      </c>
      <c r="C801" s="4">
        <f t="shared" si="95"/>
        <v>1445454.7</v>
      </c>
      <c r="D801" s="4"/>
      <c r="E801" s="4">
        <v>1445454.7</v>
      </c>
      <c r="F801" s="4"/>
      <c r="G801" s="4"/>
      <c r="H801" s="4"/>
      <c r="I801" s="4"/>
      <c r="J801" s="4"/>
      <c r="K801" s="4"/>
      <c r="L801" s="1"/>
      <c r="M801" s="4"/>
      <c r="N801" s="5"/>
      <c r="O801" s="4"/>
      <c r="P801" s="4"/>
      <c r="Q801" s="4"/>
      <c r="R801" s="4"/>
      <c r="S801" s="4"/>
    </row>
    <row r="802" spans="1:19" hidden="1" x14ac:dyDescent="0.25">
      <c r="A802" s="37" t="s">
        <v>1381</v>
      </c>
      <c r="B802" s="6" t="s">
        <v>1993</v>
      </c>
      <c r="C802" s="4">
        <f t="shared" ref="C802" si="97">ROUNDUP(SUM(D802+E802+F802+G802+H802+I802+J802+K802+M802+O802+P802+Q802+R802+S802),2)</f>
        <v>6365295.0700000003</v>
      </c>
      <c r="D802" s="4">
        <f>ROUNDUP(SUM(F802+G802+H802+I802+J802+K802+M802+O802+P802+Q802+R802+S802)*0.0214,2)</f>
        <v>133363.34</v>
      </c>
      <c r="E802" s="4"/>
      <c r="F802" s="4"/>
      <c r="G802" s="4">
        <v>6231931.7300000004</v>
      </c>
      <c r="H802" s="4"/>
      <c r="I802" s="4"/>
      <c r="J802" s="4"/>
      <c r="K802" s="4"/>
      <c r="L802" s="1"/>
      <c r="M802" s="4"/>
      <c r="N802" s="5"/>
      <c r="O802" s="4"/>
      <c r="P802" s="4"/>
      <c r="Q802" s="4"/>
      <c r="R802" s="4"/>
      <c r="S802" s="4"/>
    </row>
    <row r="803" spans="1:19" hidden="1" x14ac:dyDescent="0.25">
      <c r="A803" s="37" t="s">
        <v>1383</v>
      </c>
      <c r="B803" s="6" t="s">
        <v>1352</v>
      </c>
      <c r="C803" s="4">
        <f t="shared" si="95"/>
        <v>1150366.3999999999</v>
      </c>
      <c r="D803" s="4"/>
      <c r="E803" s="4">
        <v>1150366.3999999999</v>
      </c>
      <c r="F803" s="4"/>
      <c r="G803" s="4"/>
      <c r="H803" s="4"/>
      <c r="I803" s="4"/>
      <c r="J803" s="4"/>
      <c r="K803" s="4"/>
      <c r="L803" s="1"/>
      <c r="M803" s="4"/>
      <c r="N803" s="5"/>
      <c r="O803" s="4"/>
      <c r="P803" s="4"/>
      <c r="Q803" s="4"/>
      <c r="R803" s="4"/>
      <c r="S803" s="4"/>
    </row>
    <row r="804" spans="1:19" hidden="1" x14ac:dyDescent="0.25">
      <c r="A804" s="37" t="s">
        <v>1385</v>
      </c>
      <c r="B804" s="6" t="s">
        <v>1353</v>
      </c>
      <c r="C804" s="4">
        <f t="shared" si="95"/>
        <v>335292.63</v>
      </c>
      <c r="D804" s="4"/>
      <c r="E804" s="4">
        <v>335292.63</v>
      </c>
      <c r="F804" s="4"/>
      <c r="G804" s="4"/>
      <c r="H804" s="4"/>
      <c r="I804" s="4"/>
      <c r="J804" s="4"/>
      <c r="K804" s="4"/>
      <c r="L804" s="1"/>
      <c r="M804" s="4"/>
      <c r="N804" s="5"/>
      <c r="O804" s="4"/>
      <c r="P804" s="4"/>
      <c r="Q804" s="4"/>
      <c r="R804" s="4"/>
      <c r="S804" s="4"/>
    </row>
    <row r="805" spans="1:19" hidden="1" x14ac:dyDescent="0.25">
      <c r="A805" s="37" t="s">
        <v>1387</v>
      </c>
      <c r="B805" s="6" t="s">
        <v>1354</v>
      </c>
      <c r="C805" s="4">
        <f t="shared" si="95"/>
        <v>203747.68</v>
      </c>
      <c r="D805" s="4"/>
      <c r="E805" s="4">
        <v>203747.68000000002</v>
      </c>
      <c r="F805" s="4"/>
      <c r="G805" s="4"/>
      <c r="H805" s="4"/>
      <c r="I805" s="4"/>
      <c r="J805" s="4"/>
      <c r="K805" s="4"/>
      <c r="L805" s="1"/>
      <c r="M805" s="4"/>
      <c r="N805" s="5"/>
      <c r="O805" s="4"/>
      <c r="P805" s="4"/>
      <c r="Q805" s="4"/>
      <c r="R805" s="4"/>
      <c r="S805" s="4"/>
    </row>
    <row r="806" spans="1:19" hidden="1" x14ac:dyDescent="0.25">
      <c r="A806" s="37" t="s">
        <v>1389</v>
      </c>
      <c r="B806" s="6" t="s">
        <v>1355</v>
      </c>
      <c r="C806" s="4">
        <f t="shared" si="95"/>
        <v>1522478.68</v>
      </c>
      <c r="D806" s="4"/>
      <c r="E806" s="4">
        <v>1522478.68</v>
      </c>
      <c r="F806" s="4"/>
      <c r="G806" s="4"/>
      <c r="H806" s="4"/>
      <c r="I806" s="4"/>
      <c r="J806" s="4"/>
      <c r="K806" s="4"/>
      <c r="L806" s="1"/>
      <c r="M806" s="4"/>
      <c r="N806" s="5"/>
      <c r="O806" s="4"/>
      <c r="P806" s="4"/>
      <c r="Q806" s="4"/>
      <c r="R806" s="4"/>
      <c r="S806" s="4"/>
    </row>
    <row r="807" spans="1:19" hidden="1" x14ac:dyDescent="0.25">
      <c r="A807" s="37" t="s">
        <v>1391</v>
      </c>
      <c r="B807" s="6" t="s">
        <v>1347</v>
      </c>
      <c r="C807" s="4">
        <f t="shared" si="95"/>
        <v>3136344.51</v>
      </c>
      <c r="D807" s="4"/>
      <c r="E807" s="4">
        <v>3136344.51</v>
      </c>
      <c r="F807" s="4"/>
      <c r="G807" s="4"/>
      <c r="H807" s="4"/>
      <c r="I807" s="4"/>
      <c r="J807" s="4"/>
      <c r="K807" s="4"/>
      <c r="L807" s="1"/>
      <c r="M807" s="4"/>
      <c r="N807" s="5"/>
      <c r="O807" s="4"/>
      <c r="P807" s="4"/>
      <c r="Q807" s="4"/>
      <c r="R807" s="4"/>
      <c r="S807" s="4"/>
    </row>
    <row r="808" spans="1:19" hidden="1" x14ac:dyDescent="0.25">
      <c r="A808" s="37" t="s">
        <v>1393</v>
      </c>
      <c r="B808" s="6" t="s">
        <v>1349</v>
      </c>
      <c r="C808" s="4">
        <f t="shared" si="95"/>
        <v>1036518.2</v>
      </c>
      <c r="D808" s="4"/>
      <c r="E808" s="4">
        <v>1036518.2</v>
      </c>
      <c r="F808" s="4"/>
      <c r="G808" s="4"/>
      <c r="H808" s="4"/>
      <c r="I808" s="4"/>
      <c r="J808" s="4"/>
      <c r="K808" s="4"/>
      <c r="L808" s="1"/>
      <c r="M808" s="4"/>
      <c r="N808" s="5"/>
      <c r="O808" s="4"/>
      <c r="P808" s="4"/>
      <c r="Q808" s="4"/>
      <c r="R808" s="4"/>
      <c r="S808" s="4"/>
    </row>
    <row r="809" spans="1:19" hidden="1" x14ac:dyDescent="0.25">
      <c r="A809" s="37" t="s">
        <v>1395</v>
      </c>
      <c r="B809" s="6" t="s">
        <v>1350</v>
      </c>
      <c r="C809" s="4">
        <f t="shared" si="95"/>
        <v>890924.67</v>
      </c>
      <c r="D809" s="4"/>
      <c r="E809" s="4">
        <v>890924.67</v>
      </c>
      <c r="F809" s="4"/>
      <c r="G809" s="4"/>
      <c r="H809" s="4"/>
      <c r="I809" s="4"/>
      <c r="J809" s="4"/>
      <c r="K809" s="4"/>
      <c r="L809" s="1"/>
      <c r="M809" s="4"/>
      <c r="N809" s="5"/>
      <c r="O809" s="4"/>
      <c r="P809" s="4"/>
      <c r="Q809" s="4"/>
      <c r="R809" s="4"/>
      <c r="S809" s="4"/>
    </row>
    <row r="810" spans="1:19" hidden="1" x14ac:dyDescent="0.25">
      <c r="A810" s="37" t="s">
        <v>1397</v>
      </c>
      <c r="B810" s="6" t="s">
        <v>1351</v>
      </c>
      <c r="C810" s="4">
        <f t="shared" si="95"/>
        <v>1182405.44</v>
      </c>
      <c r="D810" s="4"/>
      <c r="E810" s="4">
        <v>1182405.44</v>
      </c>
      <c r="F810" s="4"/>
      <c r="G810" s="4"/>
      <c r="H810" s="4"/>
      <c r="I810" s="4"/>
      <c r="J810" s="4"/>
      <c r="K810" s="4"/>
      <c r="L810" s="1"/>
      <c r="M810" s="4"/>
      <c r="N810" s="5"/>
      <c r="O810" s="4"/>
      <c r="P810" s="4"/>
      <c r="Q810" s="4"/>
      <c r="R810" s="4"/>
      <c r="S810" s="4"/>
    </row>
    <row r="811" spans="1:19" hidden="1" x14ac:dyDescent="0.25">
      <c r="A811" s="37" t="s">
        <v>1399</v>
      </c>
      <c r="B811" s="6" t="s">
        <v>1807</v>
      </c>
      <c r="C811" s="4">
        <f t="shared" si="95"/>
        <v>21774787.170000002</v>
      </c>
      <c r="D811" s="4">
        <f>ROUNDUP(SUM(F811+G811+H811+I811+J811+K811+M811+O811+P811+Q811+R811+S811)*0.0214,2)</f>
        <v>456217.4</v>
      </c>
      <c r="E811" s="4"/>
      <c r="F811" s="4"/>
      <c r="G811" s="4"/>
      <c r="H811" s="4">
        <v>2063927.96</v>
      </c>
      <c r="I811" s="4">
        <v>599341.42000000004</v>
      </c>
      <c r="J811" s="4">
        <v>1423706.45</v>
      </c>
      <c r="K811" s="4"/>
      <c r="L811" s="1"/>
      <c r="M811" s="4"/>
      <c r="N811" s="5" t="s">
        <v>1765</v>
      </c>
      <c r="O811" s="4">
        <v>10226410.99</v>
      </c>
      <c r="P811" s="4"/>
      <c r="Q811" s="4">
        <v>7005182.9500000002</v>
      </c>
      <c r="R811" s="4"/>
      <c r="S811" s="4"/>
    </row>
    <row r="812" spans="1:19" hidden="1" x14ac:dyDescent="0.25">
      <c r="A812" s="37" t="s">
        <v>1401</v>
      </c>
      <c r="B812" s="6" t="s">
        <v>1356</v>
      </c>
      <c r="C812" s="4">
        <f t="shared" si="95"/>
        <v>621605.14</v>
      </c>
      <c r="D812" s="4"/>
      <c r="E812" s="4">
        <v>621605.14</v>
      </c>
      <c r="F812" s="4"/>
      <c r="G812" s="4"/>
      <c r="H812" s="4"/>
      <c r="I812" s="4"/>
      <c r="J812" s="4"/>
      <c r="K812" s="4"/>
      <c r="L812" s="1"/>
      <c r="M812" s="4"/>
      <c r="N812" s="5"/>
      <c r="O812" s="4"/>
      <c r="P812" s="4"/>
      <c r="Q812" s="4"/>
      <c r="R812" s="4"/>
      <c r="S812" s="4"/>
    </row>
    <row r="813" spans="1:19" hidden="1" x14ac:dyDescent="0.25">
      <c r="A813" s="37" t="s">
        <v>1403</v>
      </c>
      <c r="B813" s="6" t="s">
        <v>1813</v>
      </c>
      <c r="C813" s="4">
        <f t="shared" si="95"/>
        <v>1117802.6399999999</v>
      </c>
      <c r="D813" s="4">
        <f>ROUNDUP(SUM(F813+G813+H813+I813+J813+K813+M813+O813+P813+Q813+R813+S813)*0.0214,2)</f>
        <v>23419.8</v>
      </c>
      <c r="E813" s="4"/>
      <c r="F813" s="4"/>
      <c r="G813" s="4"/>
      <c r="H813" s="4"/>
      <c r="I813" s="4"/>
      <c r="J813" s="4"/>
      <c r="K813" s="4">
        <v>1094382.8400000001</v>
      </c>
      <c r="L813" s="1"/>
      <c r="M813" s="4"/>
      <c r="N813" s="5"/>
      <c r="O813" s="4"/>
      <c r="P813" s="4"/>
      <c r="Q813" s="4"/>
      <c r="R813" s="4"/>
      <c r="S813" s="4"/>
    </row>
    <row r="814" spans="1:19" hidden="1" x14ac:dyDescent="0.25">
      <c r="A814" s="37" t="s">
        <v>1405</v>
      </c>
      <c r="B814" s="6" t="s">
        <v>1357</v>
      </c>
      <c r="C814" s="4">
        <f t="shared" si="95"/>
        <v>166391.70000000001</v>
      </c>
      <c r="D814" s="4"/>
      <c r="E814" s="4">
        <v>166391.70000000001</v>
      </c>
      <c r="F814" s="4"/>
      <c r="G814" s="4"/>
      <c r="H814" s="4"/>
      <c r="I814" s="4"/>
      <c r="J814" s="4"/>
      <c r="K814" s="4"/>
      <c r="L814" s="1"/>
      <c r="M814" s="4"/>
      <c r="N814" s="5"/>
      <c r="O814" s="4"/>
      <c r="P814" s="4"/>
      <c r="Q814" s="4"/>
      <c r="R814" s="4"/>
      <c r="S814" s="4"/>
    </row>
    <row r="815" spans="1:19" hidden="1" x14ac:dyDescent="0.25">
      <c r="A815" s="37" t="s">
        <v>1407</v>
      </c>
      <c r="B815" s="6" t="s">
        <v>1362</v>
      </c>
      <c r="C815" s="4">
        <f t="shared" si="95"/>
        <v>1082223.8600000001</v>
      </c>
      <c r="D815" s="4"/>
      <c r="E815" s="4">
        <v>1082223.8600000001</v>
      </c>
      <c r="F815" s="4"/>
      <c r="G815" s="4"/>
      <c r="H815" s="4"/>
      <c r="I815" s="4"/>
      <c r="J815" s="4"/>
      <c r="K815" s="4"/>
      <c r="L815" s="1"/>
      <c r="M815" s="4"/>
      <c r="N815" s="5"/>
      <c r="O815" s="4"/>
      <c r="P815" s="4"/>
      <c r="Q815" s="4"/>
      <c r="R815" s="4"/>
      <c r="S815" s="4"/>
    </row>
    <row r="816" spans="1:19" hidden="1" x14ac:dyDescent="0.25">
      <c r="A816" s="37" t="s">
        <v>1409</v>
      </c>
      <c r="B816" s="6" t="s">
        <v>1364</v>
      </c>
      <c r="C816" s="4">
        <f t="shared" si="95"/>
        <v>972954.79</v>
      </c>
      <c r="D816" s="4"/>
      <c r="E816" s="4">
        <v>972954.79</v>
      </c>
      <c r="F816" s="4"/>
      <c r="G816" s="4"/>
      <c r="H816" s="4"/>
      <c r="I816" s="4"/>
      <c r="J816" s="4"/>
      <c r="K816" s="4"/>
      <c r="L816" s="1"/>
      <c r="M816" s="4"/>
      <c r="N816" s="5"/>
      <c r="O816" s="4"/>
      <c r="P816" s="4"/>
      <c r="Q816" s="4"/>
      <c r="R816" s="4"/>
      <c r="S816" s="4"/>
    </row>
    <row r="817" spans="1:19" ht="15" hidden="1" customHeight="1" x14ac:dyDescent="0.25">
      <c r="A817" s="93" t="s">
        <v>1888</v>
      </c>
      <c r="B817" s="94"/>
      <c r="C817" s="2">
        <f t="shared" ref="C817:M817" si="98">SUM(C595:C816)</f>
        <v>1423125953.4800005</v>
      </c>
      <c r="D817" s="2">
        <f t="shared" si="98"/>
        <v>25980059.43</v>
      </c>
      <c r="E817" s="2">
        <f t="shared" si="98"/>
        <v>183124442.59000006</v>
      </c>
      <c r="F817" s="2">
        <f t="shared" si="98"/>
        <v>66566168.438000001</v>
      </c>
      <c r="G817" s="2">
        <f t="shared" si="98"/>
        <v>159141250.51050001</v>
      </c>
      <c r="H817" s="2">
        <f t="shared" si="98"/>
        <v>60824014.25</v>
      </c>
      <c r="I817" s="2">
        <f t="shared" si="98"/>
        <v>26274754.279999997</v>
      </c>
      <c r="J817" s="2">
        <f t="shared" si="98"/>
        <v>44835094.009999998</v>
      </c>
      <c r="K817" s="2">
        <f t="shared" si="98"/>
        <v>3808913.95</v>
      </c>
      <c r="L817" s="3">
        <f t="shared" si="98"/>
        <v>16</v>
      </c>
      <c r="M817" s="2">
        <f t="shared" si="98"/>
        <v>64608686.079999998</v>
      </c>
      <c r="N817" s="2" t="s">
        <v>1675</v>
      </c>
      <c r="O817" s="2">
        <f>SUM(O595:O816)</f>
        <v>311491351.35799992</v>
      </c>
      <c r="P817" s="2">
        <f>SUM(P595:P816)</f>
        <v>15016120.379999999</v>
      </c>
      <c r="Q817" s="2">
        <f>SUM(Q595:Q816)</f>
        <v>331957674.92799997</v>
      </c>
      <c r="R817" s="2">
        <f>SUM(R595:R816)</f>
        <v>129497423.23999999</v>
      </c>
      <c r="S817" s="2">
        <f>SUM(S595:S816)</f>
        <v>0</v>
      </c>
    </row>
    <row r="818" spans="1:19" ht="15" hidden="1" customHeight="1" x14ac:dyDescent="0.25">
      <c r="A818" s="95" t="s">
        <v>1743</v>
      </c>
      <c r="B818" s="96"/>
      <c r="C818" s="97"/>
      <c r="D818" s="2"/>
      <c r="E818" s="2"/>
      <c r="F818" s="2"/>
      <c r="G818" s="2"/>
      <c r="H818" s="2"/>
      <c r="I818" s="2"/>
      <c r="J818" s="2"/>
      <c r="K818" s="2"/>
      <c r="L818" s="15"/>
      <c r="M818" s="2"/>
      <c r="N818" s="3"/>
      <c r="O818" s="2"/>
      <c r="P818" s="2"/>
      <c r="Q818" s="2"/>
      <c r="R818" s="2"/>
      <c r="S818" s="2"/>
    </row>
    <row r="819" spans="1:19" hidden="1" x14ac:dyDescent="0.25">
      <c r="A819" s="37" t="s">
        <v>1411</v>
      </c>
      <c r="B819" s="6" t="s">
        <v>1406</v>
      </c>
      <c r="C819" s="4">
        <f t="shared" ref="C819:C861" si="99">ROUNDUP(SUM(D819+E819+F819+G819+H819+I819+J819+K819+M819+O819+P819+Q819+R819+S819),2)</f>
        <v>105546.54</v>
      </c>
      <c r="D819" s="4"/>
      <c r="E819" s="4">
        <v>105546.54</v>
      </c>
      <c r="F819" s="4"/>
      <c r="G819" s="4"/>
      <c r="H819" s="4"/>
      <c r="I819" s="4"/>
      <c r="J819" s="4"/>
      <c r="K819" s="4"/>
      <c r="L819" s="1"/>
      <c r="M819" s="4"/>
      <c r="N819" s="5"/>
      <c r="O819" s="4"/>
      <c r="P819" s="4"/>
      <c r="Q819" s="4"/>
      <c r="R819" s="4"/>
      <c r="S819" s="4"/>
    </row>
    <row r="820" spans="1:19" hidden="1" x14ac:dyDescent="0.25">
      <c r="A820" s="37" t="s">
        <v>1413</v>
      </c>
      <c r="B820" s="6" t="s">
        <v>2030</v>
      </c>
      <c r="C820" s="4">
        <f t="shared" ref="C820" si="100">ROUNDUP(SUM(D820+E820+F820+G820+H820+I820+J820+K820+M820+O820+P820+Q820+R820+S820),2)</f>
        <v>6259373.0999999996</v>
      </c>
      <c r="D820" s="4">
        <f>ROUNDUP(SUM(F820+G820+H820+I820+J820+K820+M820+O820+P820+Q820+R820+S820)*0.0214,2)</f>
        <v>131144.11000000002</v>
      </c>
      <c r="E820" s="4"/>
      <c r="F820" s="4"/>
      <c r="G820" s="4">
        <v>6128228.9900000002</v>
      </c>
      <c r="H820" s="4"/>
      <c r="I820" s="4"/>
      <c r="J820" s="4"/>
      <c r="K820" s="4"/>
      <c r="L820" s="1"/>
      <c r="M820" s="4"/>
      <c r="N820" s="5"/>
      <c r="O820" s="4"/>
      <c r="P820" s="4"/>
      <c r="Q820" s="4"/>
      <c r="R820" s="4"/>
      <c r="S820" s="4"/>
    </row>
    <row r="821" spans="1:19" hidden="1" x14ac:dyDescent="0.25">
      <c r="A821" s="37" t="s">
        <v>1415</v>
      </c>
      <c r="B821" s="6" t="s">
        <v>1410</v>
      </c>
      <c r="C821" s="4">
        <f t="shared" si="99"/>
        <v>910101.98</v>
      </c>
      <c r="D821" s="4"/>
      <c r="E821" s="4">
        <v>910101.98</v>
      </c>
      <c r="F821" s="4"/>
      <c r="G821" s="4"/>
      <c r="H821" s="4"/>
      <c r="I821" s="4"/>
      <c r="J821" s="4"/>
      <c r="K821" s="4"/>
      <c r="L821" s="1"/>
      <c r="M821" s="4"/>
      <c r="N821" s="5"/>
      <c r="O821" s="4"/>
      <c r="P821" s="4"/>
      <c r="Q821" s="4"/>
      <c r="R821" s="4"/>
      <c r="S821" s="4"/>
    </row>
    <row r="822" spans="1:19" hidden="1" x14ac:dyDescent="0.25">
      <c r="A822" s="37" t="s">
        <v>1417</v>
      </c>
      <c r="B822" s="6" t="s">
        <v>1412</v>
      </c>
      <c r="C822" s="4">
        <f t="shared" si="99"/>
        <v>377750.04</v>
      </c>
      <c r="D822" s="4"/>
      <c r="E822" s="4">
        <v>377750.04</v>
      </c>
      <c r="F822" s="4"/>
      <c r="G822" s="4"/>
      <c r="H822" s="4"/>
      <c r="I822" s="4"/>
      <c r="J822" s="4"/>
      <c r="K822" s="4"/>
      <c r="L822" s="1"/>
      <c r="M822" s="4"/>
      <c r="N822" s="5"/>
      <c r="O822" s="4"/>
      <c r="P822" s="4"/>
      <c r="Q822" s="4"/>
      <c r="R822" s="4"/>
      <c r="S822" s="4"/>
    </row>
    <row r="823" spans="1:19" hidden="1" x14ac:dyDescent="0.25">
      <c r="A823" s="37" t="s">
        <v>1419</v>
      </c>
      <c r="B823" s="6" t="s">
        <v>1414</v>
      </c>
      <c r="C823" s="4">
        <f t="shared" si="99"/>
        <v>1199859.45</v>
      </c>
      <c r="D823" s="4"/>
      <c r="E823" s="4">
        <v>1199859.45</v>
      </c>
      <c r="F823" s="4"/>
      <c r="G823" s="4"/>
      <c r="H823" s="4"/>
      <c r="I823" s="4"/>
      <c r="J823" s="4"/>
      <c r="K823" s="4"/>
      <c r="L823" s="1"/>
      <c r="M823" s="4"/>
      <c r="N823" s="5"/>
      <c r="O823" s="4"/>
      <c r="P823" s="4"/>
      <c r="Q823" s="4"/>
      <c r="R823" s="4"/>
      <c r="S823" s="4"/>
    </row>
    <row r="824" spans="1:19" hidden="1" x14ac:dyDescent="0.25">
      <c r="A824" s="37" t="s">
        <v>1421</v>
      </c>
      <c r="B824" s="6" t="s">
        <v>2031</v>
      </c>
      <c r="C824" s="4">
        <f t="shared" ref="C824" si="101">ROUNDUP(SUM(D824+E824+F824+G824+H824+I824+J824+K824+M824+O824+P824+Q824+R824+S824),2)</f>
        <v>4867519.7</v>
      </c>
      <c r="D824" s="4">
        <f>ROUNDUP(SUM(F824+G824+H824+I824+J824+K824+M824+O824+P824+Q824+R824+S824)*0.0214,2)</f>
        <v>101982.5</v>
      </c>
      <c r="E824" s="4"/>
      <c r="F824" s="4"/>
      <c r="G824" s="4">
        <v>4765537.1999999993</v>
      </c>
      <c r="H824" s="4"/>
      <c r="I824" s="4"/>
      <c r="J824" s="4"/>
      <c r="K824" s="4"/>
      <c r="L824" s="1"/>
      <c r="M824" s="4"/>
      <c r="N824" s="5"/>
      <c r="O824" s="4"/>
      <c r="P824" s="4"/>
      <c r="Q824" s="4"/>
      <c r="R824" s="4"/>
      <c r="S824" s="4"/>
    </row>
    <row r="825" spans="1:19" hidden="1" x14ac:dyDescent="0.25">
      <c r="A825" s="37" t="s">
        <v>1423</v>
      </c>
      <c r="B825" s="6" t="s">
        <v>1416</v>
      </c>
      <c r="C825" s="4">
        <f t="shared" si="99"/>
        <v>750254.84</v>
      </c>
      <c r="D825" s="4"/>
      <c r="E825" s="4">
        <v>750254.84</v>
      </c>
      <c r="F825" s="4"/>
      <c r="G825" s="4"/>
      <c r="H825" s="4"/>
      <c r="I825" s="4"/>
      <c r="J825" s="4"/>
      <c r="K825" s="4"/>
      <c r="L825" s="1"/>
      <c r="M825" s="4"/>
      <c r="N825" s="5"/>
      <c r="O825" s="4"/>
      <c r="P825" s="4"/>
      <c r="Q825" s="4"/>
      <c r="R825" s="4"/>
      <c r="S825" s="4"/>
    </row>
    <row r="826" spans="1:19" hidden="1" x14ac:dyDescent="0.25">
      <c r="A826" s="37" t="s">
        <v>1425</v>
      </c>
      <c r="B826" s="6" t="s">
        <v>2024</v>
      </c>
      <c r="C826" s="4">
        <f t="shared" si="99"/>
        <v>3216014.75</v>
      </c>
      <c r="D826" s="4">
        <f>ROUNDUP(SUM(F826+G826+H826+I826+J826+K826+M826+O826+P826+Q826+R826+S826)*0.0214,2)</f>
        <v>67380.76999999999</v>
      </c>
      <c r="E826" s="4"/>
      <c r="F826" s="4"/>
      <c r="G826" s="4">
        <v>3148633.98</v>
      </c>
      <c r="H826" s="4"/>
      <c r="I826" s="4"/>
      <c r="J826" s="4"/>
      <c r="K826" s="4"/>
      <c r="L826" s="1"/>
      <c r="M826" s="4"/>
      <c r="N826" s="5"/>
      <c r="O826" s="4"/>
      <c r="P826" s="4"/>
      <c r="Q826" s="4"/>
      <c r="R826" s="4"/>
      <c r="S826" s="4"/>
    </row>
    <row r="827" spans="1:19" hidden="1" x14ac:dyDescent="0.25">
      <c r="A827" s="37" t="s">
        <v>1427</v>
      </c>
      <c r="B827" s="6" t="s">
        <v>1408</v>
      </c>
      <c r="C827" s="4">
        <f t="shared" si="99"/>
        <v>2141916.9</v>
      </c>
      <c r="D827" s="4"/>
      <c r="E827" s="4">
        <v>2141916.9</v>
      </c>
      <c r="F827" s="4"/>
      <c r="G827" s="4"/>
      <c r="H827" s="4"/>
      <c r="I827" s="4"/>
      <c r="J827" s="4"/>
      <c r="K827" s="4"/>
      <c r="L827" s="1"/>
      <c r="M827" s="4"/>
      <c r="N827" s="5"/>
      <c r="O827" s="4"/>
      <c r="P827" s="4"/>
      <c r="Q827" s="4"/>
      <c r="R827" s="4"/>
      <c r="S827" s="4"/>
    </row>
    <row r="828" spans="1:19" hidden="1" x14ac:dyDescent="0.25">
      <c r="A828" s="37" t="s">
        <v>1429</v>
      </c>
      <c r="B828" s="6" t="s">
        <v>1422</v>
      </c>
      <c r="C828" s="4">
        <f t="shared" si="99"/>
        <v>322999.67999999999</v>
      </c>
      <c r="D828" s="4"/>
      <c r="E828" s="4">
        <v>322999.67999999999</v>
      </c>
      <c r="F828" s="4"/>
      <c r="G828" s="4"/>
      <c r="H828" s="4"/>
      <c r="I828" s="4"/>
      <c r="J828" s="4"/>
      <c r="K828" s="4"/>
      <c r="L828" s="1"/>
      <c r="M828" s="4"/>
      <c r="N828" s="5"/>
      <c r="O828" s="4"/>
      <c r="P828" s="4"/>
      <c r="Q828" s="4"/>
      <c r="R828" s="4"/>
      <c r="S828" s="4"/>
    </row>
    <row r="829" spans="1:19" hidden="1" x14ac:dyDescent="0.25">
      <c r="A829" s="37" t="s">
        <v>1431</v>
      </c>
      <c r="B829" s="6" t="s">
        <v>1424</v>
      </c>
      <c r="C829" s="4">
        <f t="shared" si="99"/>
        <v>78062.58</v>
      </c>
      <c r="D829" s="4"/>
      <c r="E829" s="4">
        <v>78062.58</v>
      </c>
      <c r="F829" s="4"/>
      <c r="G829" s="4"/>
      <c r="H829" s="4"/>
      <c r="I829" s="4"/>
      <c r="J829" s="4"/>
      <c r="K829" s="4"/>
      <c r="L829" s="1"/>
      <c r="M829" s="4"/>
      <c r="N829" s="5"/>
      <c r="O829" s="4"/>
      <c r="P829" s="4"/>
      <c r="Q829" s="4"/>
      <c r="R829" s="4"/>
      <c r="S829" s="4"/>
    </row>
    <row r="830" spans="1:19" hidden="1" x14ac:dyDescent="0.25">
      <c r="A830" s="37" t="s">
        <v>1433</v>
      </c>
      <c r="B830" s="6" t="s">
        <v>1426</v>
      </c>
      <c r="C830" s="4">
        <f t="shared" si="99"/>
        <v>718051.46</v>
      </c>
      <c r="D830" s="4"/>
      <c r="E830" s="4">
        <v>718051.46</v>
      </c>
      <c r="F830" s="4"/>
      <c r="G830" s="4"/>
      <c r="H830" s="4"/>
      <c r="I830" s="4"/>
      <c r="J830" s="4"/>
      <c r="K830" s="4"/>
      <c r="L830" s="1"/>
      <c r="M830" s="4"/>
      <c r="N830" s="5"/>
      <c r="O830" s="4"/>
      <c r="P830" s="4"/>
      <c r="Q830" s="4"/>
      <c r="R830" s="4"/>
      <c r="S830" s="4"/>
    </row>
    <row r="831" spans="1:19" hidden="1" x14ac:dyDescent="0.25">
      <c r="A831" s="37" t="s">
        <v>1435</v>
      </c>
      <c r="B831" s="6" t="s">
        <v>1428</v>
      </c>
      <c r="C831" s="4">
        <f t="shared" si="99"/>
        <v>254531.05</v>
      </c>
      <c r="D831" s="4"/>
      <c r="E831" s="4">
        <v>254531.05</v>
      </c>
      <c r="F831" s="4"/>
      <c r="G831" s="4"/>
      <c r="H831" s="4"/>
      <c r="I831" s="4"/>
      <c r="J831" s="4"/>
      <c r="K831" s="4"/>
      <c r="L831" s="1"/>
      <c r="M831" s="4"/>
      <c r="N831" s="5"/>
      <c r="O831" s="4"/>
      <c r="P831" s="4"/>
      <c r="Q831" s="4"/>
      <c r="R831" s="4"/>
      <c r="S831" s="4"/>
    </row>
    <row r="832" spans="1:19" hidden="1" x14ac:dyDescent="0.25">
      <c r="A832" s="37" t="s">
        <v>1437</v>
      </c>
      <c r="B832" s="6" t="s">
        <v>1430</v>
      </c>
      <c r="C832" s="4">
        <f t="shared" si="99"/>
        <v>263827.65000000002</v>
      </c>
      <c r="D832" s="4"/>
      <c r="E832" s="4">
        <v>263827.65000000002</v>
      </c>
      <c r="F832" s="4"/>
      <c r="G832" s="4"/>
      <c r="H832" s="4"/>
      <c r="I832" s="4"/>
      <c r="J832" s="4"/>
      <c r="K832" s="4"/>
      <c r="L832" s="1"/>
      <c r="M832" s="4"/>
      <c r="N832" s="5"/>
      <c r="O832" s="4"/>
      <c r="P832" s="4"/>
      <c r="Q832" s="4"/>
      <c r="R832" s="4"/>
      <c r="S832" s="4"/>
    </row>
    <row r="833" spans="1:19" hidden="1" x14ac:dyDescent="0.25">
      <c r="A833" s="37" t="s">
        <v>1439</v>
      </c>
      <c r="B833" s="6" t="s">
        <v>1432</v>
      </c>
      <c r="C833" s="4">
        <f t="shared" si="99"/>
        <v>268133.44</v>
      </c>
      <c r="D833" s="4"/>
      <c r="E833" s="4">
        <v>268133.44</v>
      </c>
      <c r="F833" s="4"/>
      <c r="G833" s="4"/>
      <c r="H833" s="4"/>
      <c r="I833" s="4"/>
      <c r="J833" s="4"/>
      <c r="K833" s="4"/>
      <c r="L833" s="1"/>
      <c r="M833" s="4"/>
      <c r="N833" s="5"/>
      <c r="O833" s="4"/>
      <c r="P833" s="4"/>
      <c r="Q833" s="4"/>
      <c r="R833" s="4"/>
      <c r="S833" s="4"/>
    </row>
    <row r="834" spans="1:19" hidden="1" x14ac:dyDescent="0.25">
      <c r="A834" s="37" t="s">
        <v>1441</v>
      </c>
      <c r="B834" s="6" t="s">
        <v>1420</v>
      </c>
      <c r="C834" s="4">
        <f t="shared" si="99"/>
        <v>1477794.3</v>
      </c>
      <c r="D834" s="4"/>
      <c r="E834" s="4">
        <v>1477794.3</v>
      </c>
      <c r="F834" s="4"/>
      <c r="G834" s="4"/>
      <c r="H834" s="4"/>
      <c r="I834" s="4"/>
      <c r="J834" s="4"/>
      <c r="K834" s="4"/>
      <c r="L834" s="1"/>
      <c r="M834" s="4"/>
      <c r="N834" s="5"/>
      <c r="O834" s="4"/>
      <c r="P834" s="4"/>
      <c r="Q834" s="4"/>
      <c r="R834" s="4"/>
      <c r="S834" s="4"/>
    </row>
    <row r="835" spans="1:19" hidden="1" x14ac:dyDescent="0.25">
      <c r="A835" s="37" t="s">
        <v>1776</v>
      </c>
      <c r="B835" s="6" t="s">
        <v>1418</v>
      </c>
      <c r="C835" s="4">
        <f t="shared" si="99"/>
        <v>582330.22</v>
      </c>
      <c r="D835" s="4"/>
      <c r="E835" s="4">
        <v>582330.22</v>
      </c>
      <c r="F835" s="4"/>
      <c r="G835" s="4"/>
      <c r="H835" s="4"/>
      <c r="I835" s="4"/>
      <c r="J835" s="4"/>
      <c r="K835" s="4"/>
      <c r="L835" s="1"/>
      <c r="M835" s="4"/>
      <c r="N835" s="5"/>
      <c r="O835" s="4"/>
      <c r="P835" s="4"/>
      <c r="Q835" s="4"/>
      <c r="R835" s="4"/>
      <c r="S835" s="4"/>
    </row>
    <row r="836" spans="1:19" hidden="1" x14ac:dyDescent="0.25">
      <c r="A836" s="37" t="s">
        <v>1777</v>
      </c>
      <c r="B836" s="6" t="s">
        <v>1434</v>
      </c>
      <c r="C836" s="4">
        <f t="shared" si="99"/>
        <v>365503.37</v>
      </c>
      <c r="D836" s="4"/>
      <c r="E836" s="4">
        <v>365503.37</v>
      </c>
      <c r="F836" s="4"/>
      <c r="G836" s="4"/>
      <c r="H836" s="4"/>
      <c r="I836" s="4"/>
      <c r="J836" s="4"/>
      <c r="K836" s="4"/>
      <c r="L836" s="1"/>
      <c r="M836" s="4"/>
      <c r="N836" s="5"/>
      <c r="O836" s="4"/>
      <c r="P836" s="4"/>
      <c r="Q836" s="4"/>
      <c r="R836" s="4"/>
      <c r="S836" s="4"/>
    </row>
    <row r="837" spans="1:19" hidden="1" x14ac:dyDescent="0.25">
      <c r="A837" s="37" t="s">
        <v>1445</v>
      </c>
      <c r="B837" s="6" t="s">
        <v>1436</v>
      </c>
      <c r="C837" s="4">
        <f t="shared" si="99"/>
        <v>559692.30000000005</v>
      </c>
      <c r="D837" s="4"/>
      <c r="E837" s="4">
        <v>559692.30000000005</v>
      </c>
      <c r="F837" s="4"/>
      <c r="G837" s="4"/>
      <c r="H837" s="4"/>
      <c r="I837" s="4"/>
      <c r="J837" s="4"/>
      <c r="K837" s="4"/>
      <c r="L837" s="1"/>
      <c r="M837" s="4"/>
      <c r="N837" s="5"/>
      <c r="O837" s="4"/>
      <c r="P837" s="4"/>
      <c r="Q837" s="4"/>
      <c r="R837" s="4"/>
      <c r="S837" s="4"/>
    </row>
    <row r="838" spans="1:19" hidden="1" x14ac:dyDescent="0.25">
      <c r="A838" s="37" t="s">
        <v>1778</v>
      </c>
      <c r="B838" s="6" t="s">
        <v>1438</v>
      </c>
      <c r="C838" s="4">
        <f t="shared" si="99"/>
        <v>833354.17</v>
      </c>
      <c r="D838" s="4"/>
      <c r="E838" s="4">
        <v>833354.17</v>
      </c>
      <c r="F838" s="4"/>
      <c r="G838" s="4"/>
      <c r="H838" s="4"/>
      <c r="I838" s="4"/>
      <c r="J838" s="4"/>
      <c r="K838" s="4"/>
      <c r="L838" s="1"/>
      <c r="M838" s="4"/>
      <c r="N838" s="5"/>
      <c r="O838" s="4"/>
      <c r="P838" s="4"/>
      <c r="Q838" s="4"/>
      <c r="R838" s="4"/>
      <c r="S838" s="4"/>
    </row>
    <row r="839" spans="1:19" hidden="1" x14ac:dyDescent="0.25">
      <c r="A839" s="37" t="s">
        <v>1448</v>
      </c>
      <c r="B839" s="6" t="s">
        <v>1440</v>
      </c>
      <c r="C839" s="4">
        <f t="shared" si="99"/>
        <v>2932581.07</v>
      </c>
      <c r="D839" s="4"/>
      <c r="E839" s="4">
        <v>2932581.07</v>
      </c>
      <c r="F839" s="4"/>
      <c r="G839" s="4"/>
      <c r="H839" s="4"/>
      <c r="I839" s="4"/>
      <c r="J839" s="4"/>
      <c r="K839" s="4"/>
      <c r="L839" s="1"/>
      <c r="M839" s="4"/>
      <c r="N839" s="5"/>
      <c r="O839" s="4"/>
      <c r="P839" s="4"/>
      <c r="Q839" s="4"/>
      <c r="R839" s="4"/>
      <c r="S839" s="4"/>
    </row>
    <row r="840" spans="1:19" hidden="1" x14ac:dyDescent="0.25">
      <c r="A840" s="37" t="s">
        <v>1450</v>
      </c>
      <c r="B840" s="6" t="s">
        <v>1442</v>
      </c>
      <c r="C840" s="4">
        <f t="shared" si="99"/>
        <v>647053.09</v>
      </c>
      <c r="D840" s="4"/>
      <c r="E840" s="4">
        <v>647053.09</v>
      </c>
      <c r="F840" s="4"/>
      <c r="G840" s="4"/>
      <c r="H840" s="4"/>
      <c r="I840" s="4"/>
      <c r="J840" s="4"/>
      <c r="K840" s="4"/>
      <c r="L840" s="1"/>
      <c r="M840" s="4"/>
      <c r="N840" s="5"/>
      <c r="O840" s="4"/>
      <c r="P840" s="4"/>
      <c r="Q840" s="4"/>
      <c r="R840" s="4"/>
      <c r="S840" s="4"/>
    </row>
    <row r="841" spans="1:19" hidden="1" x14ac:dyDescent="0.25">
      <c r="A841" s="37" t="s">
        <v>1452</v>
      </c>
      <c r="B841" s="6" t="s">
        <v>1443</v>
      </c>
      <c r="C841" s="4">
        <f t="shared" si="99"/>
        <v>364785.43</v>
      </c>
      <c r="D841" s="4"/>
      <c r="E841" s="4">
        <v>364785.43</v>
      </c>
      <c r="F841" s="4"/>
      <c r="G841" s="4"/>
      <c r="H841" s="4"/>
      <c r="I841" s="4"/>
      <c r="J841" s="4"/>
      <c r="K841" s="4"/>
      <c r="L841" s="1"/>
      <c r="M841" s="4"/>
      <c r="N841" s="5"/>
      <c r="O841" s="4"/>
      <c r="P841" s="4"/>
      <c r="Q841" s="4"/>
      <c r="R841" s="4"/>
      <c r="S841" s="4"/>
    </row>
    <row r="842" spans="1:19" hidden="1" x14ac:dyDescent="0.25">
      <c r="A842" s="37" t="s">
        <v>1454</v>
      </c>
      <c r="B842" s="6" t="s">
        <v>1444</v>
      </c>
      <c r="C842" s="4">
        <f t="shared" si="99"/>
        <v>325462.46000000002</v>
      </c>
      <c r="D842" s="4"/>
      <c r="E842" s="4">
        <v>325462.46000000002</v>
      </c>
      <c r="F842" s="4"/>
      <c r="G842" s="4"/>
      <c r="H842" s="4"/>
      <c r="I842" s="4"/>
      <c r="J842" s="4"/>
      <c r="K842" s="4"/>
      <c r="L842" s="1"/>
      <c r="M842" s="4"/>
      <c r="N842" s="5"/>
      <c r="O842" s="4"/>
      <c r="P842" s="4"/>
      <c r="Q842" s="4"/>
      <c r="R842" s="4"/>
      <c r="S842" s="4"/>
    </row>
    <row r="843" spans="1:19" hidden="1" x14ac:dyDescent="0.25">
      <c r="A843" s="37" t="s">
        <v>1456</v>
      </c>
      <c r="B843" s="6" t="s">
        <v>1446</v>
      </c>
      <c r="C843" s="4">
        <f t="shared" si="99"/>
        <v>407011.56</v>
      </c>
      <c r="D843" s="4"/>
      <c r="E843" s="4">
        <v>407011.56</v>
      </c>
      <c r="F843" s="4"/>
      <c r="G843" s="4"/>
      <c r="H843" s="4"/>
      <c r="I843" s="4"/>
      <c r="J843" s="4"/>
      <c r="K843" s="4"/>
      <c r="L843" s="1"/>
      <c r="M843" s="4"/>
      <c r="N843" s="5"/>
      <c r="O843" s="4"/>
      <c r="P843" s="4"/>
      <c r="Q843" s="4"/>
      <c r="R843" s="4"/>
      <c r="S843" s="4"/>
    </row>
    <row r="844" spans="1:19" hidden="1" x14ac:dyDescent="0.25">
      <c r="A844" s="37" t="s">
        <v>1458</v>
      </c>
      <c r="B844" s="6" t="s">
        <v>1447</v>
      </c>
      <c r="C844" s="4">
        <f t="shared" si="99"/>
        <v>416569.11</v>
      </c>
      <c r="D844" s="4"/>
      <c r="E844" s="4">
        <v>416569.11</v>
      </c>
      <c r="F844" s="4"/>
      <c r="G844" s="4"/>
      <c r="H844" s="4"/>
      <c r="I844" s="4"/>
      <c r="J844" s="4"/>
      <c r="K844" s="4"/>
      <c r="L844" s="1"/>
      <c r="M844" s="4"/>
      <c r="N844" s="5"/>
      <c r="O844" s="4"/>
      <c r="P844" s="4"/>
      <c r="Q844" s="4"/>
      <c r="R844" s="4"/>
      <c r="S844" s="4"/>
    </row>
    <row r="845" spans="1:19" hidden="1" x14ac:dyDescent="0.25">
      <c r="A845" s="37" t="s">
        <v>1460</v>
      </c>
      <c r="B845" s="6" t="s">
        <v>1449</v>
      </c>
      <c r="C845" s="4">
        <f t="shared" si="99"/>
        <v>342758.69</v>
      </c>
      <c r="D845" s="4"/>
      <c r="E845" s="4">
        <v>342758.69</v>
      </c>
      <c r="F845" s="4"/>
      <c r="G845" s="4"/>
      <c r="H845" s="4"/>
      <c r="I845" s="4"/>
      <c r="J845" s="4"/>
      <c r="K845" s="4"/>
      <c r="L845" s="1"/>
      <c r="M845" s="4"/>
      <c r="N845" s="5"/>
      <c r="O845" s="4"/>
      <c r="P845" s="4"/>
      <c r="Q845" s="4"/>
      <c r="R845" s="4"/>
      <c r="S845" s="4"/>
    </row>
    <row r="846" spans="1:19" hidden="1" x14ac:dyDescent="0.25">
      <c r="A846" s="37" t="s">
        <v>1462</v>
      </c>
      <c r="B846" s="6" t="s">
        <v>1451</v>
      </c>
      <c r="C846" s="4">
        <f t="shared" si="99"/>
        <v>329980.28000000003</v>
      </c>
      <c r="D846" s="4"/>
      <c r="E846" s="4">
        <v>329980.28000000003</v>
      </c>
      <c r="F846" s="4"/>
      <c r="G846" s="4"/>
      <c r="H846" s="4"/>
      <c r="I846" s="4"/>
      <c r="J846" s="4"/>
      <c r="K846" s="4"/>
      <c r="L846" s="1"/>
      <c r="M846" s="4"/>
      <c r="N846" s="5"/>
      <c r="O846" s="4"/>
      <c r="P846" s="4"/>
      <c r="Q846" s="4"/>
      <c r="R846" s="4"/>
      <c r="S846" s="4"/>
    </row>
    <row r="847" spans="1:19" hidden="1" x14ac:dyDescent="0.25">
      <c r="A847" s="37" t="s">
        <v>1463</v>
      </c>
      <c r="B847" s="6" t="s">
        <v>1453</v>
      </c>
      <c r="C847" s="4">
        <f t="shared" si="99"/>
        <v>1017809.14</v>
      </c>
      <c r="D847" s="4"/>
      <c r="E847" s="4">
        <v>1017809.14</v>
      </c>
      <c r="F847" s="4"/>
      <c r="G847" s="4"/>
      <c r="H847" s="4"/>
      <c r="I847" s="4"/>
      <c r="J847" s="4"/>
      <c r="K847" s="4"/>
      <c r="L847" s="1"/>
      <c r="M847" s="4"/>
      <c r="N847" s="5"/>
      <c r="O847" s="4"/>
      <c r="P847" s="4"/>
      <c r="Q847" s="4"/>
      <c r="R847" s="4"/>
      <c r="S847" s="4"/>
    </row>
    <row r="848" spans="1:19" hidden="1" x14ac:dyDescent="0.25">
      <c r="A848" s="37" t="s">
        <v>1780</v>
      </c>
      <c r="B848" s="6" t="s">
        <v>1455</v>
      </c>
      <c r="C848" s="4">
        <f t="shared" si="99"/>
        <v>323646.93</v>
      </c>
      <c r="D848" s="4"/>
      <c r="E848" s="4">
        <v>323646.93</v>
      </c>
      <c r="F848" s="4"/>
      <c r="G848" s="4"/>
      <c r="H848" s="4"/>
      <c r="I848" s="4"/>
      <c r="J848" s="4"/>
      <c r="K848" s="4"/>
      <c r="L848" s="1"/>
      <c r="M848" s="4"/>
      <c r="N848" s="5"/>
      <c r="O848" s="4"/>
      <c r="P848" s="4"/>
      <c r="Q848" s="4"/>
      <c r="R848" s="4"/>
      <c r="S848" s="4"/>
    </row>
    <row r="849" spans="1:19" hidden="1" x14ac:dyDescent="0.25">
      <c r="A849" s="37" t="s">
        <v>1781</v>
      </c>
      <c r="B849" s="6" t="s">
        <v>1457</v>
      </c>
      <c r="C849" s="4">
        <f t="shared" si="99"/>
        <v>1017809.14</v>
      </c>
      <c r="D849" s="4"/>
      <c r="E849" s="4">
        <v>1017809.14</v>
      </c>
      <c r="F849" s="4"/>
      <c r="G849" s="4"/>
      <c r="H849" s="4"/>
      <c r="I849" s="4"/>
      <c r="J849" s="4"/>
      <c r="K849" s="4"/>
      <c r="L849" s="1"/>
      <c r="M849" s="4"/>
      <c r="N849" s="5"/>
      <c r="O849" s="4"/>
      <c r="P849" s="4"/>
      <c r="Q849" s="4"/>
      <c r="R849" s="4"/>
      <c r="S849" s="4"/>
    </row>
    <row r="850" spans="1:19" hidden="1" x14ac:dyDescent="0.25">
      <c r="A850" s="37" t="s">
        <v>1782</v>
      </c>
      <c r="B850" s="6" t="s">
        <v>1459</v>
      </c>
      <c r="C850" s="4">
        <f t="shared" si="99"/>
        <v>323646.93</v>
      </c>
      <c r="D850" s="4"/>
      <c r="E850" s="4">
        <v>323646.93</v>
      </c>
      <c r="F850" s="4"/>
      <c r="G850" s="4"/>
      <c r="H850" s="4"/>
      <c r="I850" s="4"/>
      <c r="J850" s="4"/>
      <c r="K850" s="4"/>
      <c r="L850" s="1"/>
      <c r="M850" s="4"/>
      <c r="N850" s="5"/>
      <c r="O850" s="4"/>
      <c r="P850" s="4"/>
      <c r="Q850" s="4"/>
      <c r="R850" s="4"/>
      <c r="S850" s="4"/>
    </row>
    <row r="851" spans="1:19" hidden="1" x14ac:dyDescent="0.25">
      <c r="A851" s="37" t="s">
        <v>1783</v>
      </c>
      <c r="B851" s="6" t="s">
        <v>2014</v>
      </c>
      <c r="C851" s="4">
        <f t="shared" ref="C851" si="102">ROUNDUP(SUM(D851+E851+F851+G851+H851+I851+J851+K851+M851+O851+P851+Q851+R851+S851),2)</f>
        <v>1743425.53</v>
      </c>
      <c r="D851" s="4">
        <f>ROUNDUP(SUM(F851+G851+H851+I851+J851+K851+M851+O851+P851+Q851+R851+S851)*0.0214,2)</f>
        <v>36527.620000000003</v>
      </c>
      <c r="E851" s="4"/>
      <c r="F851" s="4"/>
      <c r="G851" s="4">
        <v>963187.08</v>
      </c>
      <c r="H851" s="4">
        <v>582534.28</v>
      </c>
      <c r="I851" s="4">
        <v>161176.54999999999</v>
      </c>
      <c r="J851" s="4"/>
      <c r="K851" s="4"/>
      <c r="L851" s="1"/>
      <c r="M851" s="4"/>
      <c r="N851" s="5"/>
      <c r="O851" s="4"/>
      <c r="P851" s="4"/>
      <c r="Q851" s="4"/>
      <c r="R851" s="4"/>
      <c r="S851" s="4"/>
    </row>
    <row r="852" spans="1:19" hidden="1" x14ac:dyDescent="0.25">
      <c r="A852" s="37" t="s">
        <v>1464</v>
      </c>
      <c r="B852" s="6" t="s">
        <v>2013</v>
      </c>
      <c r="C852" s="4">
        <f t="shared" ref="C852" si="103">ROUNDUP(SUM(D852+E852+F852+G852+H852+I852+J852+K852+M852+O852+P852+Q852+R852+S852),2)</f>
        <v>1740634.49</v>
      </c>
      <c r="D852" s="4">
        <f>ROUNDUP(SUM(F852+G852+H852+I852+J852+K852+M852+O852+P852+Q852+R852+S852)*0.0214,2)</f>
        <v>36469.14</v>
      </c>
      <c r="E852" s="4"/>
      <c r="F852" s="4"/>
      <c r="G852" s="4">
        <v>961865.16</v>
      </c>
      <c r="H852" s="4">
        <v>581469.57999999996</v>
      </c>
      <c r="I852" s="4">
        <v>160830.60999999999</v>
      </c>
      <c r="J852" s="4"/>
      <c r="K852" s="4"/>
      <c r="L852" s="1"/>
      <c r="M852" s="4"/>
      <c r="N852" s="5"/>
      <c r="O852" s="4"/>
      <c r="P852" s="4"/>
      <c r="Q852" s="4"/>
      <c r="R852" s="4"/>
      <c r="S852" s="4"/>
    </row>
    <row r="853" spans="1:19" hidden="1" x14ac:dyDescent="0.25">
      <c r="A853" s="37" t="s">
        <v>1465</v>
      </c>
      <c r="B853" s="6" t="s">
        <v>1461</v>
      </c>
      <c r="C853" s="4">
        <f t="shared" si="99"/>
        <v>458166.48</v>
      </c>
      <c r="D853" s="4"/>
      <c r="E853" s="4">
        <v>458166.48</v>
      </c>
      <c r="F853" s="4"/>
      <c r="G853" s="4"/>
      <c r="H853" s="4"/>
      <c r="I853" s="4"/>
      <c r="J853" s="4"/>
      <c r="K853" s="4"/>
      <c r="L853" s="1"/>
      <c r="M853" s="4"/>
      <c r="N853" s="5"/>
      <c r="O853" s="4"/>
      <c r="P853" s="4"/>
      <c r="Q853" s="4"/>
      <c r="R853" s="4"/>
      <c r="S853" s="4"/>
    </row>
    <row r="854" spans="1:19" hidden="1" x14ac:dyDescent="0.25">
      <c r="A854" s="37" t="s">
        <v>1784</v>
      </c>
      <c r="B854" s="6" t="s">
        <v>2015</v>
      </c>
      <c r="C854" s="4">
        <f t="shared" ref="C854" si="104">ROUNDUP(SUM(D854+E854+F854+G854+H854+I854+J854+K854+M854+O854+P854+Q854+R854+S854),2)</f>
        <v>1743425.53</v>
      </c>
      <c r="D854" s="4">
        <f>ROUNDUP(SUM(F854+G854+H854+I854+J854+K854+M854+O854+P854+Q854+R854+S854)*0.0214,2)</f>
        <v>36527.620000000003</v>
      </c>
      <c r="E854" s="4"/>
      <c r="F854" s="4"/>
      <c r="G854" s="4">
        <v>963187.08</v>
      </c>
      <c r="H854" s="4">
        <v>582534.28</v>
      </c>
      <c r="I854" s="4">
        <v>161176.54999999999</v>
      </c>
      <c r="J854" s="4"/>
      <c r="K854" s="4"/>
      <c r="L854" s="1"/>
      <c r="M854" s="4"/>
      <c r="N854" s="5"/>
      <c r="O854" s="4"/>
      <c r="P854" s="4"/>
      <c r="Q854" s="4"/>
      <c r="R854" s="4"/>
      <c r="S854" s="4"/>
    </row>
    <row r="855" spans="1:19" hidden="1" x14ac:dyDescent="0.25">
      <c r="A855" s="37" t="s">
        <v>1467</v>
      </c>
      <c r="B855" s="6" t="s">
        <v>2011</v>
      </c>
      <c r="C855" s="4">
        <f t="shared" si="99"/>
        <v>1740634.49</v>
      </c>
      <c r="D855" s="4">
        <f>ROUNDUP(SUM(F855+G855+H855+I855+J855+K855+M855+O855+P855+Q855+R855+S855)*0.0214,2)</f>
        <v>36469.14</v>
      </c>
      <c r="E855" s="4"/>
      <c r="F855" s="4"/>
      <c r="G855" s="4">
        <v>961865.16</v>
      </c>
      <c r="H855" s="4">
        <v>581469.57999999996</v>
      </c>
      <c r="I855" s="4">
        <v>160830.60999999999</v>
      </c>
      <c r="J855" s="4"/>
      <c r="K855" s="4"/>
      <c r="L855" s="1"/>
      <c r="M855" s="4"/>
      <c r="N855" s="5"/>
      <c r="O855" s="4"/>
      <c r="P855" s="4"/>
      <c r="Q855" s="4"/>
      <c r="R855" s="4"/>
      <c r="S855" s="4"/>
    </row>
    <row r="856" spans="1:19" hidden="1" x14ac:dyDescent="0.25">
      <c r="A856" s="37" t="s">
        <v>1469</v>
      </c>
      <c r="B856" s="6" t="s">
        <v>2012</v>
      </c>
      <c r="C856" s="4">
        <f t="shared" ref="C856" si="105">ROUNDUP(SUM(D856+E856+F856+G856+H856+I856+J856+K856+M856+O856+P856+Q856+R856+S856),2)</f>
        <v>1740634.49</v>
      </c>
      <c r="D856" s="4">
        <f>ROUNDUP(SUM(F856+G856+H856+I856+J856+K856+M856+O856+P856+Q856+R856+S856)*0.0214,2)</f>
        <v>36469.14</v>
      </c>
      <c r="E856" s="4"/>
      <c r="F856" s="4"/>
      <c r="G856" s="4">
        <v>961865.16</v>
      </c>
      <c r="H856" s="4">
        <v>581469.57999999996</v>
      </c>
      <c r="I856" s="4">
        <v>160830.60999999999</v>
      </c>
      <c r="J856" s="4"/>
      <c r="K856" s="4"/>
      <c r="L856" s="1"/>
      <c r="M856" s="4"/>
      <c r="N856" s="5"/>
      <c r="O856" s="4"/>
      <c r="P856" s="4"/>
      <c r="Q856" s="4"/>
      <c r="R856" s="4"/>
      <c r="S856" s="4"/>
    </row>
    <row r="857" spans="1:19" hidden="1" x14ac:dyDescent="0.25">
      <c r="A857" s="37" t="s">
        <v>1471</v>
      </c>
      <c r="B857" s="6" t="s">
        <v>2016</v>
      </c>
      <c r="C857" s="4">
        <f t="shared" ref="C857:C859" si="106">ROUNDUP(SUM(D857+E857+F857+G857+H857+I857+J857+K857+M857+O857+P857+Q857+R857+S857),2)</f>
        <v>1774650.57</v>
      </c>
      <c r="D857" s="4">
        <f t="shared" ref="D857:D859" si="107">ROUNDUP(SUM(F857+G857+H857+I857+J857+K857+M857+O857+P857+Q857+R857+S857)*0.0214,2)</f>
        <v>37181.840000000004</v>
      </c>
      <c r="E857" s="4"/>
      <c r="F857" s="4"/>
      <c r="G857" s="4">
        <v>961865.16</v>
      </c>
      <c r="H857" s="4">
        <v>605034.48</v>
      </c>
      <c r="I857" s="4">
        <v>170569.09</v>
      </c>
      <c r="J857" s="4"/>
      <c r="K857" s="4"/>
      <c r="L857" s="1"/>
      <c r="M857" s="4"/>
      <c r="N857" s="5"/>
      <c r="O857" s="4"/>
      <c r="P857" s="4"/>
      <c r="Q857" s="4"/>
      <c r="R857" s="4"/>
      <c r="S857" s="4"/>
    </row>
    <row r="858" spans="1:19" hidden="1" x14ac:dyDescent="0.25">
      <c r="A858" s="37" t="s">
        <v>1473</v>
      </c>
      <c r="B858" s="6" t="s">
        <v>2017</v>
      </c>
      <c r="C858" s="4">
        <f t="shared" si="106"/>
        <v>1930407.62</v>
      </c>
      <c r="D858" s="4">
        <f t="shared" si="107"/>
        <v>40445.200000000004</v>
      </c>
      <c r="E858" s="4"/>
      <c r="F858" s="4"/>
      <c r="G858" s="4">
        <v>1008086.7</v>
      </c>
      <c r="H858" s="4">
        <v>666771.56000000006</v>
      </c>
      <c r="I858" s="4">
        <v>215104.16</v>
      </c>
      <c r="J858" s="4"/>
      <c r="K858" s="4"/>
      <c r="L858" s="1"/>
      <c r="M858" s="4"/>
      <c r="N858" s="5"/>
      <c r="O858" s="4"/>
      <c r="P858" s="4"/>
      <c r="Q858" s="4"/>
      <c r="R858" s="4"/>
      <c r="S858" s="4"/>
    </row>
    <row r="859" spans="1:19" hidden="1" x14ac:dyDescent="0.25">
      <c r="A859" s="37" t="s">
        <v>1475</v>
      </c>
      <c r="B859" s="6" t="s">
        <v>2018</v>
      </c>
      <c r="C859" s="4">
        <f t="shared" si="106"/>
        <v>1819126.48</v>
      </c>
      <c r="D859" s="4">
        <f t="shared" si="107"/>
        <v>38113.68</v>
      </c>
      <c r="E859" s="4"/>
      <c r="F859" s="4"/>
      <c r="G859" s="4">
        <v>1008564.27</v>
      </c>
      <c r="H859" s="4">
        <v>601533.5</v>
      </c>
      <c r="I859" s="4">
        <v>170915.03</v>
      </c>
      <c r="J859" s="4"/>
      <c r="K859" s="4"/>
      <c r="L859" s="1"/>
      <c r="M859" s="4"/>
      <c r="N859" s="5"/>
      <c r="O859" s="4"/>
      <c r="P859" s="4"/>
      <c r="Q859" s="4"/>
      <c r="R859" s="4"/>
      <c r="S859" s="4"/>
    </row>
    <row r="860" spans="1:19" hidden="1" x14ac:dyDescent="0.25">
      <c r="A860" s="37" t="s">
        <v>1785</v>
      </c>
      <c r="B860" s="6" t="s">
        <v>1466</v>
      </c>
      <c r="C860" s="4">
        <f t="shared" si="99"/>
        <v>339506.16</v>
      </c>
      <c r="D860" s="4"/>
      <c r="E860" s="4">
        <v>339506.16</v>
      </c>
      <c r="F860" s="4"/>
      <c r="G860" s="4"/>
      <c r="H860" s="4"/>
      <c r="I860" s="4"/>
      <c r="J860" s="4"/>
      <c r="K860" s="4"/>
      <c r="L860" s="1"/>
      <c r="M860" s="4"/>
      <c r="N860" s="5"/>
      <c r="O860" s="4"/>
      <c r="P860" s="4"/>
      <c r="Q860" s="4"/>
      <c r="R860" s="4"/>
      <c r="S860" s="4"/>
    </row>
    <row r="861" spans="1:19" hidden="1" x14ac:dyDescent="0.25">
      <c r="A861" s="37" t="s">
        <v>1478</v>
      </c>
      <c r="B861" s="6" t="s">
        <v>1468</v>
      </c>
      <c r="C861" s="4">
        <f t="shared" si="99"/>
        <v>532141.21</v>
      </c>
      <c r="D861" s="4"/>
      <c r="E861" s="4">
        <v>532141.21</v>
      </c>
      <c r="F861" s="4"/>
      <c r="G861" s="4"/>
      <c r="H861" s="4"/>
      <c r="I861" s="4"/>
      <c r="J861" s="4"/>
      <c r="K861" s="4"/>
      <c r="L861" s="1"/>
      <c r="M861" s="4"/>
      <c r="N861" s="5"/>
      <c r="O861" s="4"/>
      <c r="P861" s="4"/>
      <c r="Q861" s="4"/>
      <c r="R861" s="4"/>
      <c r="S861" s="4"/>
    </row>
    <row r="862" spans="1:19" hidden="1" x14ac:dyDescent="0.25">
      <c r="A862" s="37" t="s">
        <v>1480</v>
      </c>
      <c r="B862" s="6" t="s">
        <v>1470</v>
      </c>
      <c r="C862" s="4">
        <f t="shared" ref="C862:C894" si="108">ROUNDUP(SUM(D862+E862+F862+G862+H862+I862+J862+K862+M862+O862+P862+Q862+R862+S862),2)</f>
        <v>430345.69</v>
      </c>
      <c r="D862" s="4"/>
      <c r="E862" s="4">
        <v>430345.69</v>
      </c>
      <c r="F862" s="4"/>
      <c r="G862" s="4"/>
      <c r="H862" s="4"/>
      <c r="I862" s="4"/>
      <c r="J862" s="4"/>
      <c r="K862" s="4"/>
      <c r="L862" s="1"/>
      <c r="M862" s="4"/>
      <c r="N862" s="5"/>
      <c r="O862" s="4"/>
      <c r="P862" s="4"/>
      <c r="Q862" s="4"/>
      <c r="R862" s="4"/>
      <c r="S862" s="4"/>
    </row>
    <row r="863" spans="1:19" hidden="1" x14ac:dyDescent="0.25">
      <c r="A863" s="37" t="s">
        <v>1482</v>
      </c>
      <c r="B863" s="6" t="s">
        <v>1472</v>
      </c>
      <c r="C863" s="4">
        <f t="shared" si="108"/>
        <v>449087.64</v>
      </c>
      <c r="D863" s="4"/>
      <c r="E863" s="4">
        <v>449087.64</v>
      </c>
      <c r="F863" s="4"/>
      <c r="G863" s="4"/>
      <c r="H863" s="4"/>
      <c r="I863" s="4"/>
      <c r="J863" s="4"/>
      <c r="K863" s="4"/>
      <c r="L863" s="1"/>
      <c r="M863" s="4"/>
      <c r="N863" s="5"/>
      <c r="O863" s="4"/>
      <c r="P863" s="4"/>
      <c r="Q863" s="4"/>
      <c r="R863" s="4"/>
      <c r="S863" s="4"/>
    </row>
    <row r="864" spans="1:19" hidden="1" x14ac:dyDescent="0.25">
      <c r="A864" s="37" t="s">
        <v>1484</v>
      </c>
      <c r="B864" s="6" t="s">
        <v>1474</v>
      </c>
      <c r="C864" s="4">
        <f t="shared" si="108"/>
        <v>268148.45</v>
      </c>
      <c r="D864" s="4"/>
      <c r="E864" s="4">
        <v>268148.45</v>
      </c>
      <c r="F864" s="4"/>
      <c r="G864" s="4"/>
      <c r="H864" s="4"/>
      <c r="I864" s="4"/>
      <c r="J864" s="4"/>
      <c r="K864" s="4"/>
      <c r="L864" s="1"/>
      <c r="M864" s="4"/>
      <c r="N864" s="5"/>
      <c r="O864" s="4"/>
      <c r="P864" s="4"/>
      <c r="Q864" s="4"/>
      <c r="R864" s="4"/>
      <c r="S864" s="4"/>
    </row>
    <row r="865" spans="1:19" hidden="1" x14ac:dyDescent="0.25">
      <c r="A865" s="37" t="s">
        <v>1486</v>
      </c>
      <c r="B865" s="6" t="s">
        <v>1476</v>
      </c>
      <c r="C865" s="4">
        <f t="shared" si="108"/>
        <v>32475.58</v>
      </c>
      <c r="D865" s="4"/>
      <c r="E865" s="4">
        <v>32475.58</v>
      </c>
      <c r="F865" s="4"/>
      <c r="G865" s="4"/>
      <c r="H865" s="4"/>
      <c r="I865" s="4"/>
      <c r="J865" s="4"/>
      <c r="K865" s="4"/>
      <c r="L865" s="1"/>
      <c r="M865" s="4"/>
      <c r="N865" s="5"/>
      <c r="O865" s="4"/>
      <c r="P865" s="4"/>
      <c r="Q865" s="4"/>
      <c r="R865" s="4"/>
      <c r="S865" s="4"/>
    </row>
    <row r="866" spans="1:19" hidden="1" x14ac:dyDescent="0.25">
      <c r="A866" s="37" t="s">
        <v>1488</v>
      </c>
      <c r="B866" s="6" t="s">
        <v>1477</v>
      </c>
      <c r="C866" s="4">
        <f t="shared" si="108"/>
        <v>258943.93</v>
      </c>
      <c r="D866" s="4"/>
      <c r="E866" s="4">
        <v>258943.93</v>
      </c>
      <c r="F866" s="4"/>
      <c r="G866" s="4"/>
      <c r="H866" s="4"/>
      <c r="I866" s="4"/>
      <c r="J866" s="4"/>
      <c r="K866" s="4"/>
      <c r="L866" s="1"/>
      <c r="M866" s="4"/>
      <c r="N866" s="5"/>
      <c r="O866" s="4"/>
      <c r="P866" s="4"/>
      <c r="Q866" s="4"/>
      <c r="R866" s="4"/>
      <c r="S866" s="4"/>
    </row>
    <row r="867" spans="1:19" hidden="1" x14ac:dyDescent="0.25">
      <c r="A867" s="37" t="s">
        <v>1490</v>
      </c>
      <c r="B867" s="6" t="s">
        <v>1483</v>
      </c>
      <c r="C867" s="4">
        <f t="shared" si="108"/>
        <v>319200.73</v>
      </c>
      <c r="D867" s="4"/>
      <c r="E867" s="4">
        <v>319200.73</v>
      </c>
      <c r="F867" s="4"/>
      <c r="G867" s="4"/>
      <c r="H867" s="4"/>
      <c r="I867" s="4"/>
      <c r="J867" s="4"/>
      <c r="K867" s="4"/>
      <c r="L867" s="1"/>
      <c r="M867" s="4"/>
      <c r="N867" s="5"/>
      <c r="O867" s="4"/>
      <c r="P867" s="4"/>
      <c r="Q867" s="4"/>
      <c r="R867" s="4"/>
      <c r="S867" s="4"/>
    </row>
    <row r="868" spans="1:19" hidden="1" x14ac:dyDescent="0.25">
      <c r="A868" s="37" t="s">
        <v>1492</v>
      </c>
      <c r="B868" s="6" t="s">
        <v>1485</v>
      </c>
      <c r="C868" s="4">
        <f t="shared" si="108"/>
        <v>139502.34</v>
      </c>
      <c r="D868" s="4"/>
      <c r="E868" s="4">
        <v>139502.34</v>
      </c>
      <c r="F868" s="4"/>
      <c r="G868" s="4"/>
      <c r="H868" s="4"/>
      <c r="I868" s="4"/>
      <c r="J868" s="4"/>
      <c r="K868" s="4"/>
      <c r="L868" s="1"/>
      <c r="M868" s="4"/>
      <c r="N868" s="5"/>
      <c r="O868" s="4"/>
      <c r="P868" s="4"/>
      <c r="Q868" s="4"/>
      <c r="R868" s="4"/>
      <c r="S868" s="4"/>
    </row>
    <row r="869" spans="1:19" hidden="1" x14ac:dyDescent="0.25">
      <c r="A869" s="37" t="s">
        <v>1494</v>
      </c>
      <c r="B869" s="6" t="s">
        <v>1487</v>
      </c>
      <c r="C869" s="4">
        <f t="shared" si="108"/>
        <v>297026.92</v>
      </c>
      <c r="D869" s="4"/>
      <c r="E869" s="4">
        <v>297026.92</v>
      </c>
      <c r="F869" s="4"/>
      <c r="G869" s="4"/>
      <c r="H869" s="4"/>
      <c r="I869" s="4"/>
      <c r="J869" s="4"/>
      <c r="K869" s="4"/>
      <c r="L869" s="1"/>
      <c r="M869" s="4"/>
      <c r="N869" s="5"/>
      <c r="O869" s="4"/>
      <c r="P869" s="4"/>
      <c r="Q869" s="4"/>
      <c r="R869" s="4"/>
      <c r="S869" s="4"/>
    </row>
    <row r="870" spans="1:19" hidden="1" x14ac:dyDescent="0.25">
      <c r="A870" s="37" t="s">
        <v>1496</v>
      </c>
      <c r="B870" s="6" t="s">
        <v>1479</v>
      </c>
      <c r="C870" s="4">
        <f t="shared" si="108"/>
        <v>91814.54</v>
      </c>
      <c r="D870" s="4"/>
      <c r="E870" s="4">
        <v>91814.54</v>
      </c>
      <c r="F870" s="4"/>
      <c r="G870" s="4"/>
      <c r="H870" s="4"/>
      <c r="I870" s="4"/>
      <c r="J870" s="4"/>
      <c r="K870" s="4"/>
      <c r="L870" s="1"/>
      <c r="M870" s="4"/>
      <c r="N870" s="5"/>
      <c r="O870" s="4"/>
      <c r="P870" s="4"/>
      <c r="Q870" s="4"/>
      <c r="R870" s="4"/>
      <c r="S870" s="4"/>
    </row>
    <row r="871" spans="1:19" hidden="1" x14ac:dyDescent="0.25">
      <c r="A871" s="37" t="s">
        <v>1498</v>
      </c>
      <c r="B871" s="6" t="s">
        <v>1481</v>
      </c>
      <c r="C871" s="4">
        <f t="shared" si="108"/>
        <v>33317.769999999997</v>
      </c>
      <c r="D871" s="4"/>
      <c r="E871" s="4">
        <v>33317.769999999997</v>
      </c>
      <c r="F871" s="4"/>
      <c r="G871" s="4"/>
      <c r="H871" s="4"/>
      <c r="I871" s="4"/>
      <c r="J871" s="4"/>
      <c r="K871" s="4"/>
      <c r="L871" s="1"/>
      <c r="M871" s="4"/>
      <c r="N871" s="5"/>
      <c r="O871" s="4"/>
      <c r="P871" s="4"/>
      <c r="Q871" s="4"/>
      <c r="R871" s="4"/>
      <c r="S871" s="4"/>
    </row>
    <row r="872" spans="1:19" hidden="1" x14ac:dyDescent="0.25">
      <c r="A872" s="37" t="s">
        <v>1500</v>
      </c>
      <c r="B872" s="6" t="s">
        <v>1366</v>
      </c>
      <c r="C872" s="4">
        <f t="shared" si="108"/>
        <v>671963.71</v>
      </c>
      <c r="D872" s="4"/>
      <c r="E872" s="4">
        <v>671963.71</v>
      </c>
      <c r="F872" s="4"/>
      <c r="G872" s="4"/>
      <c r="H872" s="4"/>
      <c r="I872" s="4"/>
      <c r="J872" s="4"/>
      <c r="K872" s="4"/>
      <c r="L872" s="1"/>
      <c r="M872" s="4"/>
      <c r="N872" s="5"/>
      <c r="O872" s="4"/>
      <c r="P872" s="4"/>
      <c r="Q872" s="4"/>
      <c r="R872" s="4"/>
      <c r="S872" s="4"/>
    </row>
    <row r="873" spans="1:19" hidden="1" x14ac:dyDescent="0.25">
      <c r="A873" s="37" t="s">
        <v>1502</v>
      </c>
      <c r="B873" s="6" t="s">
        <v>1368</v>
      </c>
      <c r="C873" s="4">
        <f t="shared" si="108"/>
        <v>214607.78</v>
      </c>
      <c r="D873" s="4"/>
      <c r="E873" s="4">
        <v>214607.78</v>
      </c>
      <c r="F873" s="4"/>
      <c r="G873" s="4"/>
      <c r="H873" s="4"/>
      <c r="I873" s="4"/>
      <c r="J873" s="4"/>
      <c r="K873" s="4"/>
      <c r="L873" s="1"/>
      <c r="M873" s="4"/>
      <c r="N873" s="5"/>
      <c r="O873" s="4"/>
      <c r="P873" s="4"/>
      <c r="Q873" s="4"/>
      <c r="R873" s="4"/>
      <c r="S873" s="4"/>
    </row>
    <row r="874" spans="1:19" hidden="1" x14ac:dyDescent="0.25">
      <c r="A874" s="37" t="s">
        <v>1504</v>
      </c>
      <c r="B874" s="6" t="s">
        <v>1370</v>
      </c>
      <c r="C874" s="4">
        <f t="shared" si="108"/>
        <v>244873.73</v>
      </c>
      <c r="D874" s="4"/>
      <c r="E874" s="4">
        <v>244873.73</v>
      </c>
      <c r="F874" s="4"/>
      <c r="G874" s="4"/>
      <c r="H874" s="4"/>
      <c r="I874" s="4"/>
      <c r="J874" s="4"/>
      <c r="K874" s="4"/>
      <c r="L874" s="1"/>
      <c r="M874" s="4"/>
      <c r="N874" s="5"/>
      <c r="O874" s="4"/>
      <c r="P874" s="4"/>
      <c r="Q874" s="4"/>
      <c r="R874" s="4"/>
      <c r="S874" s="4"/>
    </row>
    <row r="875" spans="1:19" hidden="1" x14ac:dyDescent="0.25">
      <c r="A875" s="37" t="s">
        <v>1506</v>
      </c>
      <c r="B875" s="6" t="s">
        <v>1372</v>
      </c>
      <c r="C875" s="4">
        <f t="shared" si="108"/>
        <v>247367.29</v>
      </c>
      <c r="D875" s="4"/>
      <c r="E875" s="4">
        <v>247367.29</v>
      </c>
      <c r="F875" s="4"/>
      <c r="G875" s="4"/>
      <c r="H875" s="4"/>
      <c r="I875" s="4"/>
      <c r="J875" s="4"/>
      <c r="K875" s="4"/>
      <c r="L875" s="1"/>
      <c r="M875" s="4"/>
      <c r="N875" s="5"/>
      <c r="O875" s="4"/>
      <c r="P875" s="4"/>
      <c r="Q875" s="4"/>
      <c r="R875" s="4"/>
      <c r="S875" s="4"/>
    </row>
    <row r="876" spans="1:19" hidden="1" x14ac:dyDescent="0.25">
      <c r="A876" s="37" t="s">
        <v>1508</v>
      </c>
      <c r="B876" s="6" t="s">
        <v>1374</v>
      </c>
      <c r="C876" s="4">
        <f t="shared" si="108"/>
        <v>1385896.57</v>
      </c>
      <c r="D876" s="4"/>
      <c r="E876" s="4">
        <v>1385896.57</v>
      </c>
      <c r="F876" s="4"/>
      <c r="G876" s="4"/>
      <c r="H876" s="4"/>
      <c r="I876" s="4"/>
      <c r="J876" s="4"/>
      <c r="K876" s="4"/>
      <c r="L876" s="1"/>
      <c r="M876" s="4"/>
      <c r="N876" s="5"/>
      <c r="O876" s="4"/>
      <c r="P876" s="4"/>
      <c r="Q876" s="4"/>
      <c r="R876" s="4"/>
      <c r="S876" s="4"/>
    </row>
    <row r="877" spans="1:19" hidden="1" x14ac:dyDescent="0.25">
      <c r="A877" s="37" t="s">
        <v>1510</v>
      </c>
      <c r="B877" s="6" t="s">
        <v>1376</v>
      </c>
      <c r="C877" s="4">
        <f t="shared" si="108"/>
        <v>655051.82999999996</v>
      </c>
      <c r="D877" s="4"/>
      <c r="E877" s="4">
        <v>655051.82999999996</v>
      </c>
      <c r="F877" s="4"/>
      <c r="G877" s="4"/>
      <c r="H877" s="4"/>
      <c r="I877" s="4"/>
      <c r="J877" s="4"/>
      <c r="K877" s="4"/>
      <c r="L877" s="1"/>
      <c r="M877" s="4"/>
      <c r="N877" s="5"/>
      <c r="O877" s="4"/>
      <c r="P877" s="4"/>
      <c r="Q877" s="4"/>
      <c r="R877" s="4"/>
      <c r="S877" s="4"/>
    </row>
    <row r="878" spans="1:19" hidden="1" x14ac:dyDescent="0.25">
      <c r="A878" s="37" t="s">
        <v>1512</v>
      </c>
      <c r="B878" s="6" t="s">
        <v>1378</v>
      </c>
      <c r="C878" s="4">
        <f t="shared" si="108"/>
        <v>1020931.89</v>
      </c>
      <c r="D878" s="4"/>
      <c r="E878" s="4">
        <v>1020931.89</v>
      </c>
      <c r="F878" s="4"/>
      <c r="G878" s="4"/>
      <c r="H878" s="4"/>
      <c r="I878" s="4"/>
      <c r="J878" s="4"/>
      <c r="K878" s="4"/>
      <c r="L878" s="1"/>
      <c r="M878" s="4"/>
      <c r="N878" s="5"/>
      <c r="O878" s="4"/>
      <c r="P878" s="4"/>
      <c r="Q878" s="4"/>
      <c r="R878" s="4"/>
      <c r="S878" s="4"/>
    </row>
    <row r="879" spans="1:19" hidden="1" x14ac:dyDescent="0.25">
      <c r="A879" s="37" t="s">
        <v>1514</v>
      </c>
      <c r="B879" s="6" t="s">
        <v>1380</v>
      </c>
      <c r="C879" s="4">
        <f t="shared" si="108"/>
        <v>416734.55</v>
      </c>
      <c r="D879" s="4"/>
      <c r="E879" s="4">
        <v>416734.55</v>
      </c>
      <c r="F879" s="4"/>
      <c r="G879" s="4"/>
      <c r="H879" s="4"/>
      <c r="I879" s="4"/>
      <c r="J879" s="4"/>
      <c r="K879" s="4"/>
      <c r="L879" s="1"/>
      <c r="M879" s="4"/>
      <c r="N879" s="5"/>
      <c r="O879" s="4"/>
      <c r="P879" s="4"/>
      <c r="Q879" s="4"/>
      <c r="R879" s="4"/>
      <c r="S879" s="4"/>
    </row>
    <row r="880" spans="1:19" hidden="1" x14ac:dyDescent="0.25">
      <c r="A880" s="37" t="s">
        <v>1516</v>
      </c>
      <c r="B880" s="6" t="s">
        <v>1838</v>
      </c>
      <c r="C880" s="4">
        <f t="shared" si="108"/>
        <v>24236562.32</v>
      </c>
      <c r="D880" s="4">
        <f>ROUNDUP(SUM(F880+G880+H880+I880+J880+K880+M880+O880+P880+Q880+R880+S880)*0.0214,2)</f>
        <v>491103.21</v>
      </c>
      <c r="E880" s="4">
        <v>796711.31</v>
      </c>
      <c r="F880" s="4"/>
      <c r="G880" s="4">
        <v>3030964.93</v>
      </c>
      <c r="H880" s="4"/>
      <c r="I880" s="4"/>
      <c r="J880" s="4"/>
      <c r="K880" s="4"/>
      <c r="L880" s="1"/>
      <c r="M880" s="4"/>
      <c r="N880" s="5" t="s">
        <v>1673</v>
      </c>
      <c r="O880" s="4">
        <v>19917782.870000001</v>
      </c>
      <c r="P880" s="4"/>
      <c r="Q880" s="4"/>
      <c r="R880" s="4"/>
      <c r="S880" s="4"/>
    </row>
    <row r="881" spans="1:19" hidden="1" x14ac:dyDescent="0.25">
      <c r="A881" s="37" t="s">
        <v>1518</v>
      </c>
      <c r="B881" s="6" t="s">
        <v>1382</v>
      </c>
      <c r="C881" s="4">
        <f t="shared" si="108"/>
        <v>192521.12</v>
      </c>
      <c r="D881" s="4"/>
      <c r="E881" s="4">
        <v>192521.12</v>
      </c>
      <c r="F881" s="4"/>
      <c r="G881" s="4"/>
      <c r="H881" s="4"/>
      <c r="I881" s="4"/>
      <c r="J881" s="4"/>
      <c r="K881" s="4"/>
      <c r="L881" s="1"/>
      <c r="M881" s="4"/>
      <c r="N881" s="5"/>
      <c r="O881" s="4"/>
      <c r="P881" s="4"/>
      <c r="Q881" s="4"/>
      <c r="R881" s="4"/>
      <c r="S881" s="4"/>
    </row>
    <row r="882" spans="1:19" hidden="1" x14ac:dyDescent="0.25">
      <c r="A882" s="37" t="s">
        <v>1520</v>
      </c>
      <c r="B882" s="6" t="s">
        <v>1384</v>
      </c>
      <c r="C882" s="4">
        <f t="shared" si="108"/>
        <v>420756.14</v>
      </c>
      <c r="D882" s="4"/>
      <c r="E882" s="4">
        <v>420756.14</v>
      </c>
      <c r="F882" s="4"/>
      <c r="G882" s="4"/>
      <c r="H882" s="4"/>
      <c r="I882" s="4"/>
      <c r="J882" s="4"/>
      <c r="K882" s="4"/>
      <c r="L882" s="1"/>
      <c r="M882" s="4"/>
      <c r="N882" s="5"/>
      <c r="O882" s="4"/>
      <c r="P882" s="4"/>
      <c r="Q882" s="4"/>
      <c r="R882" s="4"/>
      <c r="S882" s="4"/>
    </row>
    <row r="883" spans="1:19" hidden="1" x14ac:dyDescent="0.25">
      <c r="A883" s="37" t="s">
        <v>1522</v>
      </c>
      <c r="B883" s="6" t="s">
        <v>1386</v>
      </c>
      <c r="C883" s="4">
        <f t="shared" si="108"/>
        <v>1180624.1299999999</v>
      </c>
      <c r="D883" s="4"/>
      <c r="E883" s="4">
        <v>1180624.1299999999</v>
      </c>
      <c r="F883" s="4"/>
      <c r="G883" s="4"/>
      <c r="H883" s="4"/>
      <c r="I883" s="4"/>
      <c r="J883" s="4"/>
      <c r="K883" s="4"/>
      <c r="L883" s="1"/>
      <c r="M883" s="4"/>
      <c r="N883" s="5"/>
      <c r="O883" s="4"/>
      <c r="P883" s="4"/>
      <c r="Q883" s="4"/>
      <c r="R883" s="4"/>
      <c r="S883" s="4"/>
    </row>
    <row r="884" spans="1:19" hidden="1" x14ac:dyDescent="0.25">
      <c r="A884" s="37" t="s">
        <v>1707</v>
      </c>
      <c r="B884" s="6" t="s">
        <v>1390</v>
      </c>
      <c r="C884" s="4">
        <f t="shared" si="108"/>
        <v>1218347.1299999999</v>
      </c>
      <c r="D884" s="4"/>
      <c r="E884" s="4">
        <v>212132.95</v>
      </c>
      <c r="F884" s="4"/>
      <c r="G884" s="4">
        <v>1006214.18</v>
      </c>
      <c r="H884" s="4"/>
      <c r="I884" s="4"/>
      <c r="J884" s="4"/>
      <c r="K884" s="4"/>
      <c r="L884" s="1"/>
      <c r="M884" s="4"/>
      <c r="N884" s="5"/>
      <c r="O884" s="4"/>
      <c r="P884" s="4"/>
      <c r="Q884" s="4"/>
      <c r="R884" s="4"/>
      <c r="S884" s="4"/>
    </row>
    <row r="885" spans="1:19" hidden="1" x14ac:dyDescent="0.25">
      <c r="A885" s="37" t="s">
        <v>1524</v>
      </c>
      <c r="B885" s="6" t="s">
        <v>1392</v>
      </c>
      <c r="C885" s="4">
        <f t="shared" si="108"/>
        <v>347996.37</v>
      </c>
      <c r="D885" s="4"/>
      <c r="E885" s="4">
        <v>347996.37</v>
      </c>
      <c r="F885" s="4"/>
      <c r="G885" s="4"/>
      <c r="H885" s="4"/>
      <c r="I885" s="4"/>
      <c r="J885" s="4"/>
      <c r="K885" s="4"/>
      <c r="L885" s="1"/>
      <c r="M885" s="4"/>
      <c r="N885" s="5"/>
      <c r="O885" s="4"/>
      <c r="P885" s="4"/>
      <c r="Q885" s="4"/>
      <c r="R885" s="4"/>
      <c r="S885" s="4"/>
    </row>
    <row r="886" spans="1:19" hidden="1" x14ac:dyDescent="0.25">
      <c r="A886" s="37" t="s">
        <v>1526</v>
      </c>
      <c r="B886" s="6" t="s">
        <v>2023</v>
      </c>
      <c r="C886" s="4">
        <f t="shared" ref="C886" si="109">ROUNDUP(SUM(D886+E886+F886+G886+H886+I886+J886+K886+M886+O886+P886+Q886+R886+S886),2)</f>
        <v>1847032.85</v>
      </c>
      <c r="D886" s="4">
        <f>ROUNDUP(SUM(F886+G886+H886+I886+J886+K886+M886+O886+P886+Q886+R886+S886)*0.0214,2)</f>
        <v>38698.36</v>
      </c>
      <c r="E886" s="4"/>
      <c r="F886" s="4"/>
      <c r="G886" s="4">
        <v>1808334.49</v>
      </c>
      <c r="H886" s="4"/>
      <c r="I886" s="4"/>
      <c r="J886" s="4"/>
      <c r="K886" s="4"/>
      <c r="L886" s="1"/>
      <c r="M886" s="4"/>
      <c r="N886" s="5"/>
      <c r="O886" s="4"/>
      <c r="P886" s="4"/>
      <c r="Q886" s="4"/>
      <c r="R886" s="4"/>
      <c r="S886" s="4"/>
    </row>
    <row r="887" spans="1:19" hidden="1" x14ac:dyDescent="0.25">
      <c r="A887" s="37" t="s">
        <v>1528</v>
      </c>
      <c r="B887" s="6" t="s">
        <v>1394</v>
      </c>
      <c r="C887" s="4">
        <f t="shared" si="108"/>
        <v>1394449.39</v>
      </c>
      <c r="D887" s="4"/>
      <c r="E887" s="4">
        <v>193006.63</v>
      </c>
      <c r="F887" s="4"/>
      <c r="G887" s="4">
        <v>1201442.76</v>
      </c>
      <c r="H887" s="4"/>
      <c r="I887" s="4"/>
      <c r="J887" s="4"/>
      <c r="K887" s="4"/>
      <c r="L887" s="1"/>
      <c r="M887" s="4"/>
      <c r="N887" s="5"/>
      <c r="O887" s="4"/>
      <c r="P887" s="4"/>
      <c r="Q887" s="4"/>
      <c r="R887" s="4"/>
      <c r="S887" s="4"/>
    </row>
    <row r="888" spans="1:19" hidden="1" x14ac:dyDescent="0.25">
      <c r="A888" s="37" t="s">
        <v>1530</v>
      </c>
      <c r="B888" s="6" t="s">
        <v>1388</v>
      </c>
      <c r="C888" s="4">
        <f t="shared" si="108"/>
        <v>415422.4</v>
      </c>
      <c r="D888" s="4"/>
      <c r="E888" s="4">
        <v>415422.4</v>
      </c>
      <c r="F888" s="4"/>
      <c r="G888" s="4"/>
      <c r="H888" s="4"/>
      <c r="I888" s="4"/>
      <c r="J888" s="4"/>
      <c r="K888" s="4"/>
      <c r="L888" s="1"/>
      <c r="M888" s="4"/>
      <c r="N888" s="5"/>
      <c r="O888" s="4"/>
      <c r="P888" s="4"/>
      <c r="Q888" s="4"/>
      <c r="R888" s="4"/>
      <c r="S888" s="4"/>
    </row>
    <row r="889" spans="1:19" hidden="1" x14ac:dyDescent="0.25">
      <c r="A889" s="37" t="s">
        <v>1532</v>
      </c>
      <c r="B889" s="6" t="s">
        <v>1396</v>
      </c>
      <c r="C889" s="4">
        <f t="shared" si="108"/>
        <v>127314.42</v>
      </c>
      <c r="D889" s="4"/>
      <c r="E889" s="4">
        <v>127314.42</v>
      </c>
      <c r="F889" s="4"/>
      <c r="G889" s="4"/>
      <c r="H889" s="4"/>
      <c r="I889" s="4"/>
      <c r="J889" s="4"/>
      <c r="K889" s="4"/>
      <c r="L889" s="1"/>
      <c r="M889" s="4"/>
      <c r="N889" s="5"/>
      <c r="O889" s="4"/>
      <c r="P889" s="4"/>
      <c r="Q889" s="4"/>
      <c r="R889" s="4"/>
      <c r="S889" s="4"/>
    </row>
    <row r="890" spans="1:19" hidden="1" x14ac:dyDescent="0.25">
      <c r="A890" s="37" t="s">
        <v>1534</v>
      </c>
      <c r="B890" s="6" t="s">
        <v>1398</v>
      </c>
      <c r="C890" s="4">
        <f t="shared" si="108"/>
        <v>125473.37</v>
      </c>
      <c r="D890" s="4"/>
      <c r="E890" s="4">
        <v>125473.37</v>
      </c>
      <c r="F890" s="4"/>
      <c r="G890" s="4"/>
      <c r="H890" s="4"/>
      <c r="I890" s="4"/>
      <c r="J890" s="4"/>
      <c r="K890" s="4"/>
      <c r="L890" s="1"/>
      <c r="M890" s="4"/>
      <c r="N890" s="5"/>
      <c r="O890" s="4"/>
      <c r="P890" s="4"/>
      <c r="Q890" s="4"/>
      <c r="R890" s="4"/>
      <c r="S890" s="4"/>
    </row>
    <row r="891" spans="1:19" hidden="1" x14ac:dyDescent="0.25">
      <c r="A891" s="37" t="s">
        <v>1536</v>
      </c>
      <c r="B891" s="6" t="s">
        <v>1489</v>
      </c>
      <c r="C891" s="4">
        <f t="shared" si="108"/>
        <v>521480.41</v>
      </c>
      <c r="D891" s="4"/>
      <c r="E891" s="4">
        <v>521480.41</v>
      </c>
      <c r="F891" s="4"/>
      <c r="G891" s="4"/>
      <c r="H891" s="4"/>
      <c r="I891" s="4"/>
      <c r="J891" s="4"/>
      <c r="K891" s="4"/>
      <c r="L891" s="1"/>
      <c r="M891" s="4"/>
      <c r="N891" s="5"/>
      <c r="O891" s="4"/>
      <c r="P891" s="4"/>
      <c r="Q891" s="4"/>
      <c r="R891" s="4"/>
      <c r="S891" s="4"/>
    </row>
    <row r="892" spans="1:19" hidden="1" x14ac:dyDescent="0.25">
      <c r="A892" s="37" t="s">
        <v>1538</v>
      </c>
      <c r="B892" s="6" t="s">
        <v>1495</v>
      </c>
      <c r="C892" s="4">
        <f t="shared" si="108"/>
        <v>2384521.73</v>
      </c>
      <c r="D892" s="4"/>
      <c r="E892" s="4">
        <v>2384521.73</v>
      </c>
      <c r="F892" s="4"/>
      <c r="G892" s="4"/>
      <c r="H892" s="4"/>
      <c r="I892" s="4"/>
      <c r="J892" s="4"/>
      <c r="K892" s="4"/>
      <c r="L892" s="1"/>
      <c r="M892" s="4"/>
      <c r="N892" s="5"/>
      <c r="O892" s="4"/>
      <c r="P892" s="4"/>
      <c r="Q892" s="4"/>
      <c r="R892" s="4"/>
      <c r="S892" s="4"/>
    </row>
    <row r="893" spans="1:19" hidden="1" x14ac:dyDescent="0.25">
      <c r="A893" s="37" t="s">
        <v>1540</v>
      </c>
      <c r="B893" s="6" t="s">
        <v>1491</v>
      </c>
      <c r="C893" s="4">
        <f t="shared" si="108"/>
        <v>934625.23</v>
      </c>
      <c r="D893" s="4"/>
      <c r="E893" s="4">
        <v>934625.23</v>
      </c>
      <c r="F893" s="4"/>
      <c r="G893" s="4"/>
      <c r="H893" s="4"/>
      <c r="I893" s="4"/>
      <c r="J893" s="4"/>
      <c r="K893" s="4"/>
      <c r="L893" s="1"/>
      <c r="M893" s="4"/>
      <c r="N893" s="5"/>
      <c r="O893" s="4"/>
      <c r="P893" s="4"/>
      <c r="Q893" s="4"/>
      <c r="R893" s="4"/>
      <c r="S893" s="4"/>
    </row>
    <row r="894" spans="1:19" hidden="1" x14ac:dyDescent="0.25">
      <c r="A894" s="37" t="s">
        <v>1542</v>
      </c>
      <c r="B894" s="6" t="s">
        <v>1493</v>
      </c>
      <c r="C894" s="4">
        <f t="shared" si="108"/>
        <v>1078651.3899999999</v>
      </c>
      <c r="D894" s="4"/>
      <c r="E894" s="4">
        <v>1078651.3899999999</v>
      </c>
      <c r="F894" s="4"/>
      <c r="G894" s="4"/>
      <c r="H894" s="4"/>
      <c r="I894" s="4"/>
      <c r="J894" s="4"/>
      <c r="K894" s="4"/>
      <c r="L894" s="1"/>
      <c r="M894" s="4"/>
      <c r="N894" s="5"/>
      <c r="O894" s="4"/>
      <c r="P894" s="4"/>
      <c r="Q894" s="4"/>
      <c r="R894" s="4"/>
      <c r="S894" s="4"/>
    </row>
    <row r="895" spans="1:19" hidden="1" x14ac:dyDescent="0.25">
      <c r="A895" s="37" t="s">
        <v>1544</v>
      </c>
      <c r="B895" s="6" t="s">
        <v>1497</v>
      </c>
      <c r="C895" s="4">
        <f t="shared" ref="C895:C904" si="110">ROUNDUP(SUM(D895+E895+F895+G895+H895+I895+J895+K895+M895+O895+P895+Q895+R895+S895),2)</f>
        <v>1250016.25</v>
      </c>
      <c r="D895" s="4"/>
      <c r="E895" s="4">
        <v>1250016.25</v>
      </c>
      <c r="F895" s="4"/>
      <c r="G895" s="4"/>
      <c r="H895" s="4"/>
      <c r="I895" s="4"/>
      <c r="J895" s="4"/>
      <c r="K895" s="4"/>
      <c r="L895" s="1"/>
      <c r="M895" s="4"/>
      <c r="N895" s="5"/>
      <c r="O895" s="4"/>
      <c r="P895" s="4"/>
      <c r="Q895" s="4"/>
      <c r="R895" s="4"/>
      <c r="S895" s="4"/>
    </row>
    <row r="896" spans="1:19" hidden="1" x14ac:dyDescent="0.25">
      <c r="A896" s="37" t="s">
        <v>1546</v>
      </c>
      <c r="B896" s="6" t="s">
        <v>1501</v>
      </c>
      <c r="C896" s="4">
        <f t="shared" si="110"/>
        <v>877995.11</v>
      </c>
      <c r="D896" s="4"/>
      <c r="E896" s="4">
        <v>877995.11</v>
      </c>
      <c r="F896" s="4"/>
      <c r="G896" s="4"/>
      <c r="H896" s="4"/>
      <c r="I896" s="4"/>
      <c r="J896" s="4"/>
      <c r="K896" s="4"/>
      <c r="L896" s="1"/>
      <c r="M896" s="4"/>
      <c r="N896" s="5"/>
      <c r="O896" s="4"/>
      <c r="P896" s="4"/>
      <c r="Q896" s="4"/>
      <c r="R896" s="4"/>
      <c r="S896" s="4"/>
    </row>
    <row r="897" spans="1:19" hidden="1" x14ac:dyDescent="0.25">
      <c r="A897" s="37" t="s">
        <v>1548</v>
      </c>
      <c r="B897" s="6" t="s">
        <v>1503</v>
      </c>
      <c r="C897" s="4">
        <f t="shared" si="110"/>
        <v>1371564.47</v>
      </c>
      <c r="D897" s="4"/>
      <c r="E897" s="4">
        <v>1371564.47</v>
      </c>
      <c r="F897" s="4"/>
      <c r="G897" s="4"/>
      <c r="H897" s="4"/>
      <c r="I897" s="4"/>
      <c r="J897" s="4"/>
      <c r="K897" s="4"/>
      <c r="L897" s="1"/>
      <c r="M897" s="4"/>
      <c r="N897" s="5"/>
      <c r="O897" s="4"/>
      <c r="P897" s="4"/>
      <c r="Q897" s="4"/>
      <c r="R897" s="4"/>
      <c r="S897" s="4"/>
    </row>
    <row r="898" spans="1:19" hidden="1" x14ac:dyDescent="0.25">
      <c r="A898" s="37" t="s">
        <v>1550</v>
      </c>
      <c r="B898" s="6" t="s">
        <v>1505</v>
      </c>
      <c r="C898" s="4">
        <f t="shared" si="110"/>
        <v>558272.18999999994</v>
      </c>
      <c r="D898" s="4"/>
      <c r="E898" s="4">
        <v>558272.18999999994</v>
      </c>
      <c r="F898" s="4"/>
      <c r="G898" s="4"/>
      <c r="H898" s="4"/>
      <c r="I898" s="4"/>
      <c r="J898" s="4"/>
      <c r="K898" s="4"/>
      <c r="L898" s="1"/>
      <c r="M898" s="4"/>
      <c r="N898" s="5"/>
      <c r="O898" s="4"/>
      <c r="P898" s="4"/>
      <c r="Q898" s="4"/>
      <c r="R898" s="4"/>
      <c r="S898" s="4"/>
    </row>
    <row r="899" spans="1:19" hidden="1" x14ac:dyDescent="0.25">
      <c r="A899" s="37" t="s">
        <v>1551</v>
      </c>
      <c r="B899" s="6" t="s">
        <v>1507</v>
      </c>
      <c r="C899" s="4">
        <f t="shared" si="110"/>
        <v>1135274.21</v>
      </c>
      <c r="D899" s="4"/>
      <c r="E899" s="4">
        <v>1135274.21</v>
      </c>
      <c r="F899" s="4"/>
      <c r="G899" s="4"/>
      <c r="H899" s="4"/>
      <c r="I899" s="4"/>
      <c r="J899" s="4"/>
      <c r="K899" s="4"/>
      <c r="L899" s="1"/>
      <c r="M899" s="4"/>
      <c r="N899" s="5"/>
      <c r="O899" s="4"/>
      <c r="P899" s="4"/>
      <c r="Q899" s="4"/>
      <c r="R899" s="4"/>
      <c r="S899" s="4"/>
    </row>
    <row r="900" spans="1:19" hidden="1" x14ac:dyDescent="0.25">
      <c r="A900" s="37" t="s">
        <v>1552</v>
      </c>
      <c r="B900" s="6" t="s">
        <v>1509</v>
      </c>
      <c r="C900" s="4">
        <f t="shared" si="110"/>
        <v>262560.48</v>
      </c>
      <c r="D900" s="4"/>
      <c r="E900" s="4">
        <v>262560.48</v>
      </c>
      <c r="F900" s="4"/>
      <c r="G900" s="4"/>
      <c r="H900" s="4"/>
      <c r="I900" s="4"/>
      <c r="J900" s="4"/>
      <c r="K900" s="4"/>
      <c r="L900" s="1"/>
      <c r="M900" s="4"/>
      <c r="N900" s="5"/>
      <c r="O900" s="4"/>
      <c r="P900" s="4"/>
      <c r="Q900" s="4"/>
      <c r="R900" s="4"/>
      <c r="S900" s="4"/>
    </row>
    <row r="901" spans="1:19" hidden="1" x14ac:dyDescent="0.25">
      <c r="A901" s="37" t="s">
        <v>1554</v>
      </c>
      <c r="B901" s="6" t="s">
        <v>1499</v>
      </c>
      <c r="C901" s="4">
        <f t="shared" si="110"/>
        <v>189095.16</v>
      </c>
      <c r="D901" s="4"/>
      <c r="E901" s="4">
        <v>189095.16</v>
      </c>
      <c r="F901" s="4"/>
      <c r="G901" s="4"/>
      <c r="H901" s="4"/>
      <c r="I901" s="4"/>
      <c r="J901" s="4"/>
      <c r="K901" s="4"/>
      <c r="L901" s="1"/>
      <c r="M901" s="4"/>
      <c r="N901" s="5"/>
      <c r="O901" s="4"/>
      <c r="P901" s="4"/>
      <c r="Q901" s="4"/>
      <c r="R901" s="4"/>
      <c r="S901" s="4"/>
    </row>
    <row r="902" spans="1:19" hidden="1" x14ac:dyDescent="0.25">
      <c r="A902" s="37" t="s">
        <v>1555</v>
      </c>
      <c r="B902" s="6" t="s">
        <v>1511</v>
      </c>
      <c r="C902" s="4">
        <f t="shared" si="110"/>
        <v>766647.02</v>
      </c>
      <c r="D902" s="4"/>
      <c r="E902" s="4">
        <v>766647.02</v>
      </c>
      <c r="F902" s="4"/>
      <c r="G902" s="4"/>
      <c r="H902" s="4"/>
      <c r="I902" s="4"/>
      <c r="J902" s="4"/>
      <c r="K902" s="4"/>
      <c r="L902" s="1"/>
      <c r="M902" s="4"/>
      <c r="N902" s="5"/>
      <c r="O902" s="4"/>
      <c r="P902" s="4"/>
      <c r="Q902" s="4"/>
      <c r="R902" s="4"/>
      <c r="S902" s="4"/>
    </row>
    <row r="903" spans="1:19" hidden="1" x14ac:dyDescent="0.25">
      <c r="A903" s="37" t="s">
        <v>1557</v>
      </c>
      <c r="B903" s="6" t="s">
        <v>1513</v>
      </c>
      <c r="C903" s="4">
        <f t="shared" si="110"/>
        <v>602788.59</v>
      </c>
      <c r="D903" s="4"/>
      <c r="E903" s="4">
        <v>602788.59</v>
      </c>
      <c r="F903" s="4"/>
      <c r="G903" s="4"/>
      <c r="H903" s="4"/>
      <c r="I903" s="4"/>
      <c r="J903" s="4"/>
      <c r="K903" s="4"/>
      <c r="L903" s="1"/>
      <c r="M903" s="4"/>
      <c r="N903" s="5"/>
      <c r="O903" s="4"/>
      <c r="P903" s="4"/>
      <c r="Q903" s="4"/>
      <c r="R903" s="4"/>
      <c r="S903" s="4"/>
    </row>
    <row r="904" spans="1:19" hidden="1" x14ac:dyDescent="0.25">
      <c r="A904" s="37" t="s">
        <v>1559</v>
      </c>
      <c r="B904" s="6" t="s">
        <v>1515</v>
      </c>
      <c r="C904" s="4">
        <f t="shared" si="110"/>
        <v>412800.07</v>
      </c>
      <c r="D904" s="4"/>
      <c r="E904" s="4">
        <v>412800.07</v>
      </c>
      <c r="F904" s="4"/>
      <c r="G904" s="4"/>
      <c r="H904" s="4"/>
      <c r="I904" s="4"/>
      <c r="J904" s="4"/>
      <c r="K904" s="4"/>
      <c r="L904" s="1"/>
      <c r="M904" s="4"/>
      <c r="N904" s="5"/>
      <c r="O904" s="4"/>
      <c r="P904" s="4"/>
      <c r="Q904" s="4"/>
      <c r="R904" s="4"/>
      <c r="S904" s="4"/>
    </row>
    <row r="905" spans="1:19" hidden="1" x14ac:dyDescent="0.25">
      <c r="A905" s="37" t="s">
        <v>1561</v>
      </c>
      <c r="B905" s="52" t="s">
        <v>1761</v>
      </c>
      <c r="C905" s="4">
        <f>ROUND(SUM(D905+E905+F905+G905+H905+I905+J905+K905+M905+O905+P905+Q905+R905+S905),2)</f>
        <v>3326845.53</v>
      </c>
      <c r="D905" s="56">
        <f>ROUND((F905+G905+H905+I905+J905+K905+M905+O905+P905+Q905+R905+S905)*0.0214,2)</f>
        <v>69702.850000000006</v>
      </c>
      <c r="E905" s="57"/>
      <c r="F905" s="58"/>
      <c r="G905" s="58">
        <v>1338357.56</v>
      </c>
      <c r="H905" s="58">
        <v>499431.29</v>
      </c>
      <c r="I905" s="58">
        <v>178296.69</v>
      </c>
      <c r="J905" s="58"/>
      <c r="K905" s="57"/>
      <c r="L905" s="59"/>
      <c r="M905" s="57"/>
      <c r="N905" s="57"/>
      <c r="O905" s="57"/>
      <c r="P905" s="57">
        <v>1241057.1399999999</v>
      </c>
      <c r="Q905" s="57"/>
      <c r="R905" s="57"/>
      <c r="S905" s="57"/>
    </row>
    <row r="906" spans="1:19" hidden="1" x14ac:dyDescent="0.25">
      <c r="A906" s="37" t="s">
        <v>1563</v>
      </c>
      <c r="B906" s="52" t="s">
        <v>1762</v>
      </c>
      <c r="C906" s="4">
        <f>ROUND(SUM(D906+E906+F906+G906+H906+I906+J906+K906+M906+O906+P906+Q906+R906+S906),2)</f>
        <v>2634765.11</v>
      </c>
      <c r="D906" s="56">
        <f>ROUND((F906+G906+H906+I906+J906+K906+M906+O906+P906+Q906+R906+S906)*0.0214,2)</f>
        <v>55202.64</v>
      </c>
      <c r="E906" s="57"/>
      <c r="F906" s="58"/>
      <c r="G906" s="58">
        <v>1001107.49</v>
      </c>
      <c r="H906" s="58">
        <v>559106.51</v>
      </c>
      <c r="I906" s="58">
        <v>197817.47</v>
      </c>
      <c r="J906" s="58"/>
      <c r="K906" s="57"/>
      <c r="L906" s="59"/>
      <c r="M906" s="57"/>
      <c r="N906" s="57"/>
      <c r="O906" s="57"/>
      <c r="P906" s="57">
        <v>821531</v>
      </c>
      <c r="Q906" s="57"/>
      <c r="R906" s="57"/>
      <c r="S906" s="57"/>
    </row>
    <row r="907" spans="1:19" hidden="1" x14ac:dyDescent="0.25">
      <c r="A907" s="37" t="s">
        <v>1565</v>
      </c>
      <c r="B907" s="6" t="s">
        <v>1517</v>
      </c>
      <c r="C907" s="4">
        <f>ROUNDUP(SUM(D907+E907+F907+G907+H907+I907+J907+K907+M907+O907+P907+Q907+R907+S907),2)</f>
        <v>381355.95</v>
      </c>
      <c r="D907" s="4"/>
      <c r="E907" s="4">
        <v>381355.95</v>
      </c>
      <c r="F907" s="4"/>
      <c r="G907" s="4"/>
      <c r="H907" s="4"/>
      <c r="I907" s="4"/>
      <c r="J907" s="4"/>
      <c r="K907" s="4"/>
      <c r="L907" s="1"/>
      <c r="M907" s="4"/>
      <c r="N907" s="5"/>
      <c r="O907" s="4"/>
      <c r="P907" s="4"/>
      <c r="Q907" s="4"/>
      <c r="R907" s="4"/>
      <c r="S907" s="4"/>
    </row>
    <row r="908" spans="1:19" hidden="1" x14ac:dyDescent="0.25">
      <c r="A908" s="37" t="s">
        <v>1567</v>
      </c>
      <c r="B908" s="6" t="s">
        <v>1519</v>
      </c>
      <c r="C908" s="4">
        <f>ROUNDUP(SUM(D908+E908+F908+G908+H908+I908+J908+K908+M908+O908+P908+Q908+R908+S908),2)</f>
        <v>878643.01</v>
      </c>
      <c r="D908" s="60">
        <f>ROUND((F908+G908+H908+I908+J908+K908+M908+O908+P908+Q908+R908+S908)*0.0214,2)</f>
        <v>12600.8</v>
      </c>
      <c r="E908" s="23">
        <v>277219.68</v>
      </c>
      <c r="F908" s="23">
        <v>588822.53</v>
      </c>
      <c r="G908" s="23"/>
      <c r="H908" s="23"/>
      <c r="I908" s="23"/>
      <c r="J908" s="23"/>
      <c r="K908" s="23"/>
      <c r="L908" s="25"/>
      <c r="M908" s="23"/>
      <c r="N908" s="26"/>
      <c r="O908" s="23"/>
      <c r="P908" s="23"/>
      <c r="Q908" s="4"/>
      <c r="R908" s="23"/>
      <c r="S908" s="23"/>
    </row>
    <row r="909" spans="1:19" hidden="1" x14ac:dyDescent="0.25">
      <c r="A909" s="37" t="s">
        <v>1569</v>
      </c>
      <c r="B909" s="52" t="s">
        <v>1763</v>
      </c>
      <c r="C909" s="4">
        <f>ROUND(SUM(D909+E909+F909+G909+H909+I909+J909+K909+M909+O909+P909+Q909+R909+S909),2)</f>
        <v>2366306.98</v>
      </c>
      <c r="D909" s="60">
        <f>ROUND((F909+G909+H909+I909+J909+K909+M909+O909+P909+Q909+R909+S909)*0.0214,2)</f>
        <v>49578</v>
      </c>
      <c r="E909" s="61"/>
      <c r="F909" s="62"/>
      <c r="G909" s="62">
        <v>1528146.65</v>
      </c>
      <c r="H909" s="62">
        <v>662682.53</v>
      </c>
      <c r="I909" s="62">
        <v>125899.8</v>
      </c>
      <c r="J909" s="62"/>
      <c r="K909" s="61"/>
      <c r="L909" s="63"/>
      <c r="M909" s="61"/>
      <c r="N909" s="61"/>
      <c r="O909" s="61"/>
      <c r="P909" s="61"/>
      <c r="Q909" s="57"/>
      <c r="R909" s="61"/>
      <c r="S909" s="61"/>
    </row>
    <row r="910" spans="1:19" hidden="1" x14ac:dyDescent="0.25">
      <c r="A910" s="37" t="s">
        <v>1571</v>
      </c>
      <c r="B910" s="6" t="s">
        <v>1521</v>
      </c>
      <c r="C910" s="4">
        <f>ROUNDUP(SUM(D910+E910+F910+G910+H910+I910+J910+K910+M910+O910+P910+Q910+R910+S910),2)</f>
        <v>346172.28</v>
      </c>
      <c r="D910" s="4"/>
      <c r="E910" s="4">
        <v>346172.28</v>
      </c>
      <c r="F910" s="4"/>
      <c r="G910" s="4"/>
      <c r="H910" s="4"/>
      <c r="I910" s="4"/>
      <c r="J910" s="4"/>
      <c r="K910" s="4"/>
      <c r="L910" s="1"/>
      <c r="M910" s="4"/>
      <c r="N910" s="5"/>
      <c r="O910" s="4"/>
      <c r="P910" s="4"/>
      <c r="Q910" s="4"/>
      <c r="R910" s="4"/>
      <c r="S910" s="4"/>
    </row>
    <row r="911" spans="1:19" hidden="1" x14ac:dyDescent="0.25">
      <c r="A911" s="37" t="s">
        <v>1573</v>
      </c>
      <c r="B911" s="52" t="s">
        <v>1764</v>
      </c>
      <c r="C911" s="4">
        <f>ROUND(SUM(D911+E911+F911+G911+H911+I911+J911+K911+M911+O911+P911+Q911+R911+S911),2)</f>
        <v>1784074.7</v>
      </c>
      <c r="D911" s="56">
        <f>ROUND((F911+G911+H911+I911+J911+K911+M911+O911+P911+Q911+R911+S911)*0.0214,2)</f>
        <v>37379.279999999999</v>
      </c>
      <c r="E911" s="57"/>
      <c r="F911" s="58"/>
      <c r="G911" s="58">
        <v>1149584.3899999999</v>
      </c>
      <c r="H911" s="58">
        <v>437011.78</v>
      </c>
      <c r="I911" s="58">
        <v>160099.25</v>
      </c>
      <c r="J911" s="58"/>
      <c r="K911" s="57"/>
      <c r="L911" s="59"/>
      <c r="M911" s="57"/>
      <c r="N911" s="57"/>
      <c r="O911" s="57"/>
      <c r="P911" s="57"/>
      <c r="Q911" s="57"/>
      <c r="R911" s="57"/>
      <c r="S911" s="57"/>
    </row>
    <row r="912" spans="1:19" hidden="1" x14ac:dyDescent="0.25">
      <c r="A912" s="37" t="s">
        <v>1574</v>
      </c>
      <c r="B912" s="6" t="s">
        <v>1523</v>
      </c>
      <c r="C912" s="4">
        <f>ROUNDUP(SUM(D912+E912+F912+G912+H912+I912+J912+K912+M912+O912+P912+Q912+R912+S912),2)</f>
        <v>124849.82</v>
      </c>
      <c r="D912" s="23"/>
      <c r="E912" s="23">
        <v>124849.82</v>
      </c>
      <c r="F912" s="23"/>
      <c r="G912" s="23"/>
      <c r="H912" s="23"/>
      <c r="I912" s="23"/>
      <c r="J912" s="23"/>
      <c r="K912" s="23"/>
      <c r="L912" s="25"/>
      <c r="M912" s="23"/>
      <c r="N912" s="26"/>
      <c r="O912" s="23"/>
      <c r="P912" s="23"/>
      <c r="Q912" s="4"/>
      <c r="R912" s="23"/>
      <c r="S912" s="23"/>
    </row>
    <row r="913" spans="1:20" hidden="1" x14ac:dyDescent="0.25">
      <c r="A913" s="37" t="s">
        <v>1575</v>
      </c>
      <c r="B913" s="52" t="s">
        <v>1525</v>
      </c>
      <c r="C913" s="4">
        <f>ROUND(SUM(D913+E913+F913+G913+H913+I913+J913+K913+M913+O913+P913+Q913+R913+S913),2)</f>
        <v>3148630.86</v>
      </c>
      <c r="D913" s="56">
        <f>ROUND((F913+G913+H913+I913+J913+K913+M913+O913+P913+Q913+R913+S913)*0.0214,2)</f>
        <v>58849.03</v>
      </c>
      <c r="E913" s="4">
        <v>339827.03</v>
      </c>
      <c r="F913" s="58"/>
      <c r="G913" s="58">
        <v>1137423.73</v>
      </c>
      <c r="H913" s="58">
        <v>558111.04</v>
      </c>
      <c r="I913" s="58">
        <v>188216.4</v>
      </c>
      <c r="J913" s="58"/>
      <c r="K913" s="57"/>
      <c r="L913" s="59"/>
      <c r="M913" s="57"/>
      <c r="N913" s="57"/>
      <c r="O913" s="57"/>
      <c r="P913" s="57">
        <v>866203.63</v>
      </c>
      <c r="Q913" s="57"/>
      <c r="R913" s="57"/>
      <c r="S913" s="57"/>
    </row>
    <row r="914" spans="1:20" hidden="1" x14ac:dyDescent="0.25">
      <c r="A914" s="37" t="s">
        <v>1576</v>
      </c>
      <c r="B914" s="52" t="s">
        <v>1527</v>
      </c>
      <c r="C914" s="4">
        <f>ROUND(SUM(D914+E914+F914+G914+H914+I914+J914+K914+M914+O914+P914+Q914+R914+S914),2)</f>
        <v>7131236.8300000001</v>
      </c>
      <c r="D914" s="60">
        <f>ROUND((F914+G914+H914+I914+J914+K914+M914+O914+P914+Q914+R914+S914)*0.0214,2)</f>
        <v>141329.44</v>
      </c>
      <c r="E914" s="23">
        <v>385727.91000000003</v>
      </c>
      <c r="F914" s="62"/>
      <c r="G914" s="62">
        <v>1254531.23</v>
      </c>
      <c r="H914" s="62">
        <v>628171.04</v>
      </c>
      <c r="I914" s="62">
        <v>202261.12</v>
      </c>
      <c r="J914" s="62"/>
      <c r="K914" s="61"/>
      <c r="L914" s="63"/>
      <c r="M914" s="61"/>
      <c r="N914" s="61" t="s">
        <v>1765</v>
      </c>
      <c r="O914" s="61">
        <v>4519216.09</v>
      </c>
      <c r="P914" s="61"/>
      <c r="Q914" s="57"/>
      <c r="R914" s="61"/>
      <c r="S914" s="61"/>
    </row>
    <row r="915" spans="1:20" hidden="1" x14ac:dyDescent="0.25">
      <c r="A915" s="37" t="s">
        <v>1577</v>
      </c>
      <c r="B915" s="6" t="s">
        <v>1529</v>
      </c>
      <c r="C915" s="4">
        <f t="shared" ref="C915:C921" si="111">ROUNDUP(SUM(D915+E915+F915+G915+H915+I915+J915+K915+M915+O915+P915+Q915+R915+S915),2)</f>
        <v>344266.22</v>
      </c>
      <c r="D915" s="4"/>
      <c r="E915" s="4">
        <v>344266.22</v>
      </c>
      <c r="F915" s="4"/>
      <c r="G915" s="4"/>
      <c r="H915" s="4"/>
      <c r="I915" s="4"/>
      <c r="J915" s="4"/>
      <c r="K915" s="4"/>
      <c r="L915" s="1"/>
      <c r="M915" s="4"/>
      <c r="N915" s="5"/>
      <c r="O915" s="4"/>
      <c r="P915" s="4"/>
      <c r="Q915" s="4"/>
      <c r="R915" s="4"/>
      <c r="S915" s="4"/>
    </row>
    <row r="916" spans="1:20" hidden="1" x14ac:dyDescent="0.25">
      <c r="A916" s="37" t="s">
        <v>1579</v>
      </c>
      <c r="B916" s="6" t="s">
        <v>1531</v>
      </c>
      <c r="C916" s="4">
        <f t="shared" si="111"/>
        <v>1101504.94</v>
      </c>
      <c r="D916" s="23"/>
      <c r="E916" s="4">
        <v>1101504.94</v>
      </c>
      <c r="F916" s="23"/>
      <c r="G916" s="23"/>
      <c r="H916" s="23"/>
      <c r="I916" s="23"/>
      <c r="J916" s="23"/>
      <c r="K916" s="23"/>
      <c r="L916" s="25"/>
      <c r="M916" s="23"/>
      <c r="N916" s="26"/>
      <c r="O916" s="23"/>
      <c r="P916" s="23"/>
      <c r="Q916" s="4"/>
      <c r="R916" s="23"/>
      <c r="S916" s="23"/>
    </row>
    <row r="917" spans="1:20" hidden="1" x14ac:dyDescent="0.25">
      <c r="A917" s="37" t="s">
        <v>1581</v>
      </c>
      <c r="B917" s="6" t="s">
        <v>1533</v>
      </c>
      <c r="C917" s="4">
        <f t="shared" si="111"/>
        <v>1792210.76</v>
      </c>
      <c r="D917" s="60">
        <f>ROUND((F917+G917+H917+I917+J917+K917+M917+O917+P917+Q917+R917+S917)*0.0214,2)</f>
        <v>34679.42</v>
      </c>
      <c r="E917" s="4">
        <v>136997.62</v>
      </c>
      <c r="F917" s="23"/>
      <c r="G917" s="23"/>
      <c r="H917" s="23">
        <v>1246213.25</v>
      </c>
      <c r="I917" s="23">
        <v>374320.47</v>
      </c>
      <c r="J917" s="23"/>
      <c r="K917" s="23"/>
      <c r="L917" s="25"/>
      <c r="M917" s="23"/>
      <c r="N917" s="26"/>
      <c r="O917" s="23"/>
      <c r="P917" s="23"/>
      <c r="Q917" s="4"/>
      <c r="R917" s="23"/>
      <c r="S917" s="23"/>
      <c r="T917" s="21"/>
    </row>
    <row r="918" spans="1:20" hidden="1" x14ac:dyDescent="0.25">
      <c r="A918" s="37" t="s">
        <v>1582</v>
      </c>
      <c r="B918" s="6" t="s">
        <v>1535</v>
      </c>
      <c r="C918" s="4">
        <f t="shared" si="111"/>
        <v>186100.59</v>
      </c>
      <c r="D918" s="4"/>
      <c r="E918" s="4">
        <v>186100.59</v>
      </c>
      <c r="F918" s="4"/>
      <c r="G918" s="4"/>
      <c r="H918" s="4"/>
      <c r="I918" s="4"/>
      <c r="J918" s="4"/>
      <c r="K918" s="4"/>
      <c r="L918" s="1"/>
      <c r="M918" s="4"/>
      <c r="N918" s="5"/>
      <c r="O918" s="4"/>
      <c r="P918" s="4"/>
      <c r="Q918" s="4"/>
      <c r="R918" s="4"/>
      <c r="S918" s="4"/>
    </row>
    <row r="919" spans="1:20" hidden="1" x14ac:dyDescent="0.25">
      <c r="A919" s="37" t="s">
        <v>1584</v>
      </c>
      <c r="B919" s="6" t="s">
        <v>1400</v>
      </c>
      <c r="C919" s="4">
        <f t="shared" si="111"/>
        <v>239534.49</v>
      </c>
      <c r="D919" s="4"/>
      <c r="E919" s="4">
        <v>239534.49</v>
      </c>
      <c r="F919" s="4"/>
      <c r="G919" s="4"/>
      <c r="H919" s="4"/>
      <c r="I919" s="4"/>
      <c r="J919" s="4"/>
      <c r="K919" s="4"/>
      <c r="L919" s="1"/>
      <c r="M919" s="4"/>
      <c r="N919" s="5"/>
      <c r="O919" s="4"/>
      <c r="P919" s="4"/>
      <c r="Q919" s="4"/>
      <c r="R919" s="4"/>
      <c r="S919" s="4"/>
    </row>
    <row r="920" spans="1:20" hidden="1" x14ac:dyDescent="0.25">
      <c r="A920" s="37" t="s">
        <v>1585</v>
      </c>
      <c r="B920" s="6" t="s">
        <v>1402</v>
      </c>
      <c r="C920" s="4">
        <f t="shared" si="111"/>
        <v>214428.85</v>
      </c>
      <c r="D920" s="4"/>
      <c r="E920" s="4">
        <v>214428.85</v>
      </c>
      <c r="F920" s="4"/>
      <c r="G920" s="4"/>
      <c r="H920" s="4"/>
      <c r="I920" s="4"/>
      <c r="J920" s="4"/>
      <c r="K920" s="4"/>
      <c r="L920" s="1"/>
      <c r="M920" s="4"/>
      <c r="N920" s="5"/>
      <c r="O920" s="4"/>
      <c r="P920" s="4"/>
      <c r="Q920" s="4"/>
      <c r="R920" s="4"/>
      <c r="S920" s="4"/>
    </row>
    <row r="921" spans="1:20" hidden="1" x14ac:dyDescent="0.25">
      <c r="A921" s="37" t="s">
        <v>1586</v>
      </c>
      <c r="B921" s="6" t="s">
        <v>1404</v>
      </c>
      <c r="C921" s="4">
        <f t="shared" si="111"/>
        <v>171219.17</v>
      </c>
      <c r="D921" s="4"/>
      <c r="E921" s="4">
        <v>171219.17</v>
      </c>
      <c r="F921" s="4"/>
      <c r="G921" s="4"/>
      <c r="H921" s="4"/>
      <c r="I921" s="4"/>
      <c r="J921" s="4"/>
      <c r="K921" s="4"/>
      <c r="L921" s="1"/>
      <c r="M921" s="4"/>
      <c r="N921" s="5"/>
      <c r="O921" s="4"/>
      <c r="P921" s="4"/>
      <c r="Q921" s="4"/>
      <c r="R921" s="4"/>
      <c r="S921" s="4"/>
    </row>
    <row r="922" spans="1:20" ht="15" hidden="1" customHeight="1" x14ac:dyDescent="0.25">
      <c r="A922" s="93" t="s">
        <v>1889</v>
      </c>
      <c r="B922" s="94"/>
      <c r="C922" s="2">
        <f t="shared" ref="C922:M922" si="112">SUM(C819:C921)</f>
        <v>126766713.38</v>
      </c>
      <c r="D922" s="2">
        <f t="shared" si="112"/>
        <v>1587833.7900000003</v>
      </c>
      <c r="E922" s="2">
        <f t="shared" si="112"/>
        <v>48773384.289999999</v>
      </c>
      <c r="F922" s="2">
        <f t="shared" si="112"/>
        <v>588822.53</v>
      </c>
      <c r="G922" s="2">
        <f t="shared" si="112"/>
        <v>36288993.349999987</v>
      </c>
      <c r="H922" s="2">
        <f t="shared" si="112"/>
        <v>9373544.2800000012</v>
      </c>
      <c r="I922" s="2">
        <f t="shared" si="112"/>
        <v>2788344.41</v>
      </c>
      <c r="J922" s="2">
        <f t="shared" si="112"/>
        <v>0</v>
      </c>
      <c r="K922" s="2">
        <f t="shared" si="112"/>
        <v>0</v>
      </c>
      <c r="L922" s="15">
        <f t="shared" si="112"/>
        <v>0</v>
      </c>
      <c r="M922" s="2">
        <f t="shared" si="112"/>
        <v>0</v>
      </c>
      <c r="N922" s="2" t="s">
        <v>1675</v>
      </c>
      <c r="O922" s="2">
        <f>SUM(O819:O921)</f>
        <v>24436998.960000001</v>
      </c>
      <c r="P922" s="2">
        <f>SUM(P819:P921)</f>
        <v>2928791.77</v>
      </c>
      <c r="Q922" s="2">
        <f>SUM(Q819:Q921)</f>
        <v>0</v>
      </c>
      <c r="R922" s="2">
        <f>SUM(R819:R921)</f>
        <v>0</v>
      </c>
      <c r="S922" s="2">
        <f>SUM(S819:S921)</f>
        <v>0</v>
      </c>
    </row>
    <row r="923" spans="1:20" hidden="1" x14ac:dyDescent="0.25">
      <c r="A923" s="95" t="s">
        <v>1890</v>
      </c>
      <c r="B923" s="96"/>
      <c r="C923" s="97"/>
      <c r="D923" s="2"/>
      <c r="E923" s="2"/>
      <c r="F923" s="2"/>
      <c r="G923" s="2"/>
      <c r="H923" s="2"/>
      <c r="I923" s="2"/>
      <c r="J923" s="2"/>
      <c r="K923" s="2"/>
      <c r="L923" s="15"/>
      <c r="M923" s="2"/>
      <c r="N923" s="3"/>
      <c r="O923" s="2"/>
      <c r="P923" s="2"/>
      <c r="Q923" s="2"/>
      <c r="R923" s="2"/>
      <c r="S923" s="2"/>
    </row>
    <row r="924" spans="1:20" hidden="1" x14ac:dyDescent="0.25">
      <c r="A924" s="37" t="s">
        <v>1588</v>
      </c>
      <c r="B924" s="6" t="s">
        <v>1537</v>
      </c>
      <c r="C924" s="4">
        <f t="shared" ref="C924:C944" si="113">ROUNDUP(SUM(D924+E924+F924+G924+H924+I924+J924+K924+M924+O924+P924+Q924+R924+S924),2)</f>
        <v>284385.65999999997</v>
      </c>
      <c r="D924" s="4"/>
      <c r="E924" s="4">
        <v>284385.66000000003</v>
      </c>
      <c r="F924" s="4"/>
      <c r="G924" s="4"/>
      <c r="H924" s="4"/>
      <c r="I924" s="4"/>
      <c r="J924" s="4"/>
      <c r="K924" s="4"/>
      <c r="L924" s="1"/>
      <c r="M924" s="4"/>
      <c r="N924" s="5"/>
      <c r="O924" s="4"/>
      <c r="P924" s="4"/>
      <c r="Q924" s="4"/>
      <c r="R924" s="4"/>
      <c r="S924" s="4"/>
    </row>
    <row r="925" spans="1:20" hidden="1" x14ac:dyDescent="0.25">
      <c r="A925" s="37" t="s">
        <v>1708</v>
      </c>
      <c r="B925" s="6" t="s">
        <v>1539</v>
      </c>
      <c r="C925" s="4">
        <f t="shared" si="113"/>
        <v>284385.65999999997</v>
      </c>
      <c r="D925" s="4"/>
      <c r="E925" s="4">
        <v>284385.66000000003</v>
      </c>
      <c r="F925" s="4"/>
      <c r="G925" s="4"/>
      <c r="H925" s="4"/>
      <c r="I925" s="4"/>
      <c r="J925" s="4"/>
      <c r="K925" s="4"/>
      <c r="L925" s="1"/>
      <c r="M925" s="4"/>
      <c r="N925" s="5"/>
      <c r="O925" s="4"/>
      <c r="P925" s="4"/>
      <c r="Q925" s="4"/>
      <c r="R925" s="4"/>
      <c r="S925" s="4"/>
    </row>
    <row r="926" spans="1:20" hidden="1" x14ac:dyDescent="0.25">
      <c r="A926" s="37" t="s">
        <v>1709</v>
      </c>
      <c r="B926" s="6" t="s">
        <v>1556</v>
      </c>
      <c r="C926" s="4">
        <f t="shared" si="113"/>
        <v>297689.65999999997</v>
      </c>
      <c r="D926" s="4"/>
      <c r="E926" s="4">
        <v>297689.65999999997</v>
      </c>
      <c r="F926" s="4"/>
      <c r="G926" s="4"/>
      <c r="H926" s="4"/>
      <c r="I926" s="4"/>
      <c r="J926" s="4"/>
      <c r="K926" s="4"/>
      <c r="L926" s="1"/>
      <c r="M926" s="4"/>
      <c r="N926" s="5"/>
      <c r="O926" s="4"/>
      <c r="P926" s="4"/>
      <c r="Q926" s="4"/>
      <c r="R926" s="4"/>
      <c r="S926" s="4"/>
    </row>
    <row r="927" spans="1:20" hidden="1" x14ac:dyDescent="0.25">
      <c r="A927" s="37" t="s">
        <v>1590</v>
      </c>
      <c r="B927" s="6" t="s">
        <v>1558</v>
      </c>
      <c r="C927" s="4">
        <f t="shared" si="113"/>
        <v>958754.89</v>
      </c>
      <c r="D927" s="4"/>
      <c r="E927" s="4">
        <v>958754.89</v>
      </c>
      <c r="F927" s="4"/>
      <c r="G927" s="4"/>
      <c r="H927" s="4"/>
      <c r="I927" s="4"/>
      <c r="J927" s="4"/>
      <c r="K927" s="4"/>
      <c r="L927" s="1"/>
      <c r="M927" s="4"/>
      <c r="N927" s="5"/>
      <c r="O927" s="4"/>
      <c r="P927" s="4"/>
      <c r="Q927" s="4"/>
      <c r="R927" s="4"/>
      <c r="S927" s="4"/>
    </row>
    <row r="928" spans="1:20" hidden="1" x14ac:dyDescent="0.25">
      <c r="A928" s="37" t="s">
        <v>1840</v>
      </c>
      <c r="B928" s="6" t="s">
        <v>1541</v>
      </c>
      <c r="C928" s="4">
        <f t="shared" si="113"/>
        <v>871342.05</v>
      </c>
      <c r="D928" s="4"/>
      <c r="E928" s="4">
        <v>871342.05</v>
      </c>
      <c r="F928" s="4"/>
      <c r="G928" s="4"/>
      <c r="H928" s="4"/>
      <c r="I928" s="4"/>
      <c r="J928" s="4"/>
      <c r="K928" s="4"/>
      <c r="L928" s="1"/>
      <c r="M928" s="4"/>
      <c r="N928" s="5"/>
      <c r="O928" s="4"/>
      <c r="P928" s="4"/>
      <c r="Q928" s="4"/>
      <c r="R928" s="4"/>
      <c r="S928" s="4"/>
    </row>
    <row r="929" spans="1:19" hidden="1" x14ac:dyDescent="0.25">
      <c r="A929" s="37" t="s">
        <v>1841</v>
      </c>
      <c r="B929" s="6" t="s">
        <v>1543</v>
      </c>
      <c r="C929" s="4">
        <f t="shared" si="113"/>
        <v>690857.4</v>
      </c>
      <c r="D929" s="4"/>
      <c r="E929" s="4">
        <v>690857.4</v>
      </c>
      <c r="F929" s="4"/>
      <c r="G929" s="4"/>
      <c r="H929" s="4"/>
      <c r="I929" s="4"/>
      <c r="J929" s="4"/>
      <c r="K929" s="4"/>
      <c r="L929" s="1"/>
      <c r="M929" s="4"/>
      <c r="N929" s="5"/>
      <c r="O929" s="4"/>
      <c r="P929" s="4"/>
      <c r="Q929" s="4"/>
      <c r="R929" s="4"/>
      <c r="S929" s="4"/>
    </row>
    <row r="930" spans="1:19" hidden="1" x14ac:dyDescent="0.25">
      <c r="A930" s="37" t="s">
        <v>1842</v>
      </c>
      <c r="B930" s="6" t="s">
        <v>1545</v>
      </c>
      <c r="C930" s="4">
        <f t="shared" si="113"/>
        <v>463376.03</v>
      </c>
      <c r="D930" s="4"/>
      <c r="E930" s="4">
        <v>463376.03</v>
      </c>
      <c r="F930" s="4"/>
      <c r="G930" s="4"/>
      <c r="H930" s="4"/>
      <c r="I930" s="4"/>
      <c r="J930" s="4"/>
      <c r="K930" s="4"/>
      <c r="L930" s="1"/>
      <c r="M930" s="4"/>
      <c r="N930" s="5"/>
      <c r="O930" s="4"/>
      <c r="P930" s="4"/>
      <c r="Q930" s="4"/>
      <c r="R930" s="4"/>
      <c r="S930" s="4"/>
    </row>
    <row r="931" spans="1:19" hidden="1" x14ac:dyDescent="0.25">
      <c r="A931" s="37" t="s">
        <v>1843</v>
      </c>
      <c r="B931" s="6" t="s">
        <v>1547</v>
      </c>
      <c r="C931" s="4">
        <f t="shared" si="113"/>
        <v>463376.03</v>
      </c>
      <c r="D931" s="4"/>
      <c r="E931" s="4">
        <v>463376.03</v>
      </c>
      <c r="F931" s="4"/>
      <c r="G931" s="4"/>
      <c r="H931" s="4"/>
      <c r="I931" s="4"/>
      <c r="J931" s="4"/>
      <c r="K931" s="4"/>
      <c r="L931" s="1"/>
      <c r="M931" s="4"/>
      <c r="N931" s="5"/>
      <c r="O931" s="4"/>
      <c r="P931" s="4"/>
      <c r="Q931" s="4"/>
      <c r="R931" s="4"/>
      <c r="S931" s="4"/>
    </row>
    <row r="932" spans="1:19" hidden="1" x14ac:dyDescent="0.25">
      <c r="A932" s="37" t="s">
        <v>1844</v>
      </c>
      <c r="B932" s="6" t="s">
        <v>1549</v>
      </c>
      <c r="C932" s="4">
        <f t="shared" si="113"/>
        <v>554902.80000000005</v>
      </c>
      <c r="D932" s="4"/>
      <c r="E932" s="4">
        <v>554902.80000000005</v>
      </c>
      <c r="F932" s="4"/>
      <c r="G932" s="4"/>
      <c r="H932" s="4"/>
      <c r="I932" s="4"/>
      <c r="J932" s="4"/>
      <c r="K932" s="4"/>
      <c r="L932" s="1"/>
      <c r="M932" s="4"/>
      <c r="N932" s="5"/>
      <c r="O932" s="4"/>
      <c r="P932" s="4"/>
      <c r="Q932" s="4"/>
      <c r="R932" s="4"/>
      <c r="S932" s="4"/>
    </row>
    <row r="933" spans="1:19" hidden="1" x14ac:dyDescent="0.25">
      <c r="A933" s="37" t="s">
        <v>1845</v>
      </c>
      <c r="B933" s="6" t="s">
        <v>1553</v>
      </c>
      <c r="C933" s="4">
        <f t="shared" si="113"/>
        <v>1295945.6299999999</v>
      </c>
      <c r="D933" s="4"/>
      <c r="E933" s="4">
        <v>1295945.6300000001</v>
      </c>
      <c r="F933" s="4"/>
      <c r="G933" s="4"/>
      <c r="H933" s="4"/>
      <c r="I933" s="4"/>
      <c r="J933" s="4"/>
      <c r="K933" s="4"/>
      <c r="L933" s="1"/>
      <c r="M933" s="4"/>
      <c r="N933" s="5"/>
      <c r="O933" s="4"/>
      <c r="P933" s="4"/>
      <c r="Q933" s="4"/>
      <c r="R933" s="4"/>
      <c r="S933" s="4"/>
    </row>
    <row r="934" spans="1:19" hidden="1" x14ac:dyDescent="0.25">
      <c r="A934" s="37" t="s">
        <v>1846</v>
      </c>
      <c r="B934" s="6" t="s">
        <v>1570</v>
      </c>
      <c r="C934" s="4">
        <f t="shared" si="113"/>
        <v>1635766.99</v>
      </c>
      <c r="D934" s="4"/>
      <c r="E934" s="4">
        <v>1635766.99</v>
      </c>
      <c r="F934" s="4"/>
      <c r="G934" s="4"/>
      <c r="H934" s="4"/>
      <c r="I934" s="4"/>
      <c r="J934" s="4"/>
      <c r="K934" s="4"/>
      <c r="L934" s="1"/>
      <c r="M934" s="4"/>
      <c r="N934" s="5"/>
      <c r="O934" s="4"/>
      <c r="P934" s="4"/>
      <c r="Q934" s="4"/>
      <c r="R934" s="4"/>
      <c r="S934" s="4"/>
    </row>
    <row r="935" spans="1:19" hidden="1" x14ac:dyDescent="0.25">
      <c r="A935" s="37" t="s">
        <v>1847</v>
      </c>
      <c r="B935" s="6" t="s">
        <v>1572</v>
      </c>
      <c r="C935" s="4">
        <f t="shared" si="113"/>
        <v>573741.18999999994</v>
      </c>
      <c r="D935" s="4"/>
      <c r="E935" s="4">
        <v>573741.18999999994</v>
      </c>
      <c r="F935" s="4"/>
      <c r="G935" s="4"/>
      <c r="H935" s="4"/>
      <c r="I935" s="4"/>
      <c r="J935" s="4"/>
      <c r="K935" s="4"/>
      <c r="L935" s="1"/>
      <c r="M935" s="4"/>
      <c r="N935" s="5"/>
      <c r="O935" s="4"/>
      <c r="P935" s="4"/>
      <c r="Q935" s="4"/>
      <c r="R935" s="4"/>
      <c r="S935" s="4"/>
    </row>
    <row r="936" spans="1:19" hidden="1" x14ac:dyDescent="0.25">
      <c r="A936" s="37" t="s">
        <v>1848</v>
      </c>
      <c r="B936" s="6" t="s">
        <v>1578</v>
      </c>
      <c r="C936" s="4">
        <f t="shared" si="113"/>
        <v>1302484.04</v>
      </c>
      <c r="D936" s="4"/>
      <c r="E936" s="4">
        <v>1302484.04</v>
      </c>
      <c r="F936" s="4"/>
      <c r="G936" s="4"/>
      <c r="H936" s="4"/>
      <c r="I936" s="4"/>
      <c r="J936" s="4"/>
      <c r="K936" s="4"/>
      <c r="L936" s="1"/>
      <c r="M936" s="4"/>
      <c r="N936" s="5"/>
      <c r="O936" s="4"/>
      <c r="P936" s="4"/>
      <c r="Q936" s="4"/>
      <c r="R936" s="4"/>
      <c r="S936" s="4"/>
    </row>
    <row r="937" spans="1:19" hidden="1" x14ac:dyDescent="0.25">
      <c r="A937" s="37" t="s">
        <v>1849</v>
      </c>
      <c r="B937" s="6" t="s">
        <v>1580</v>
      </c>
      <c r="C937" s="4">
        <f t="shared" si="113"/>
        <v>1040412.39</v>
      </c>
      <c r="D937" s="4"/>
      <c r="E937" s="4">
        <v>1040412.39</v>
      </c>
      <c r="F937" s="4"/>
      <c r="G937" s="4"/>
      <c r="H937" s="4"/>
      <c r="I937" s="4"/>
      <c r="J937" s="4"/>
      <c r="K937" s="4"/>
      <c r="L937" s="1"/>
      <c r="M937" s="4"/>
      <c r="N937" s="5"/>
      <c r="O937" s="4"/>
      <c r="P937" s="4"/>
      <c r="Q937" s="4"/>
      <c r="R937" s="4"/>
      <c r="S937" s="4"/>
    </row>
    <row r="938" spans="1:19" hidden="1" x14ac:dyDescent="0.25">
      <c r="A938" s="37" t="s">
        <v>1850</v>
      </c>
      <c r="B938" s="6" t="s">
        <v>1560</v>
      </c>
      <c r="C938" s="4">
        <f t="shared" si="113"/>
        <v>553365.77</v>
      </c>
      <c r="D938" s="4"/>
      <c r="E938" s="4">
        <v>553365.77</v>
      </c>
      <c r="F938" s="4"/>
      <c r="G938" s="4"/>
      <c r="H938" s="4"/>
      <c r="I938" s="4"/>
      <c r="J938" s="4"/>
      <c r="K938" s="4"/>
      <c r="L938" s="1"/>
      <c r="M938" s="4"/>
      <c r="N938" s="5"/>
      <c r="O938" s="4"/>
      <c r="P938" s="4"/>
      <c r="Q938" s="4"/>
      <c r="R938" s="4"/>
      <c r="S938" s="4"/>
    </row>
    <row r="939" spans="1:19" hidden="1" x14ac:dyDescent="0.25">
      <c r="A939" s="37" t="s">
        <v>1851</v>
      </c>
      <c r="B939" s="6" t="s">
        <v>1583</v>
      </c>
      <c r="C939" s="4">
        <f t="shared" si="113"/>
        <v>666497.79</v>
      </c>
      <c r="D939" s="4"/>
      <c r="E939" s="4">
        <v>666497.79</v>
      </c>
      <c r="F939" s="4"/>
      <c r="G939" s="4"/>
      <c r="H939" s="4"/>
      <c r="I939" s="4"/>
      <c r="J939" s="4"/>
      <c r="K939" s="4"/>
      <c r="L939" s="1"/>
      <c r="M939" s="4"/>
      <c r="N939" s="5"/>
      <c r="O939" s="4"/>
      <c r="P939" s="4"/>
      <c r="Q939" s="4"/>
      <c r="R939" s="4"/>
      <c r="S939" s="4"/>
    </row>
    <row r="940" spans="1:19" hidden="1" x14ac:dyDescent="0.25">
      <c r="A940" s="37" t="s">
        <v>1852</v>
      </c>
      <c r="B940" s="6" t="s">
        <v>1562</v>
      </c>
      <c r="C940" s="4">
        <f t="shared" si="113"/>
        <v>160125.60999999999</v>
      </c>
      <c r="D940" s="4"/>
      <c r="E940" s="4">
        <v>160125.60999999999</v>
      </c>
      <c r="F940" s="4"/>
      <c r="G940" s="4"/>
      <c r="H940" s="4"/>
      <c r="I940" s="4"/>
      <c r="J940" s="4"/>
      <c r="K940" s="4"/>
      <c r="L940" s="1"/>
      <c r="M940" s="4"/>
      <c r="N940" s="5"/>
      <c r="O940" s="4"/>
      <c r="P940" s="4"/>
      <c r="Q940" s="4"/>
      <c r="R940" s="4"/>
      <c r="S940" s="4"/>
    </row>
    <row r="941" spans="1:19" hidden="1" x14ac:dyDescent="0.25">
      <c r="A941" s="37" t="s">
        <v>1853</v>
      </c>
      <c r="B941" s="6" t="s">
        <v>1564</v>
      </c>
      <c r="C941" s="4">
        <f t="shared" si="113"/>
        <v>433277.18</v>
      </c>
      <c r="D941" s="4"/>
      <c r="E941" s="4">
        <v>433277.18</v>
      </c>
      <c r="F941" s="4"/>
      <c r="G941" s="4"/>
      <c r="H941" s="4"/>
      <c r="I941" s="4"/>
      <c r="J941" s="4"/>
      <c r="K941" s="4"/>
      <c r="L941" s="1"/>
      <c r="M941" s="4"/>
      <c r="N941" s="5"/>
      <c r="O941" s="4"/>
      <c r="P941" s="4"/>
      <c r="Q941" s="4"/>
      <c r="R941" s="4"/>
      <c r="S941" s="4"/>
    </row>
    <row r="942" spans="1:19" hidden="1" x14ac:dyDescent="0.25">
      <c r="A942" s="37" t="s">
        <v>1854</v>
      </c>
      <c r="B942" s="6" t="s">
        <v>1566</v>
      </c>
      <c r="C942" s="4">
        <f t="shared" si="113"/>
        <v>583063.73</v>
      </c>
      <c r="D942" s="4"/>
      <c r="E942" s="4">
        <v>583063.73</v>
      </c>
      <c r="F942" s="4"/>
      <c r="G942" s="4"/>
      <c r="H942" s="4"/>
      <c r="I942" s="4"/>
      <c r="J942" s="4"/>
      <c r="K942" s="4"/>
      <c r="L942" s="1"/>
      <c r="M942" s="4"/>
      <c r="N942" s="5"/>
      <c r="O942" s="4"/>
      <c r="P942" s="4"/>
      <c r="Q942" s="4"/>
      <c r="R942" s="4"/>
      <c r="S942" s="4"/>
    </row>
    <row r="943" spans="1:19" hidden="1" x14ac:dyDescent="0.25">
      <c r="A943" s="37" t="s">
        <v>1855</v>
      </c>
      <c r="B943" s="6" t="s">
        <v>1568</v>
      </c>
      <c r="C943" s="4">
        <f t="shared" si="113"/>
        <v>290342.81</v>
      </c>
      <c r="D943" s="4"/>
      <c r="E943" s="4">
        <v>290342.81</v>
      </c>
      <c r="F943" s="4"/>
      <c r="G943" s="4"/>
      <c r="H943" s="4"/>
      <c r="I943" s="4"/>
      <c r="J943" s="4"/>
      <c r="K943" s="4"/>
      <c r="L943" s="1"/>
      <c r="M943" s="4"/>
      <c r="N943" s="5"/>
      <c r="O943" s="4"/>
      <c r="P943" s="4"/>
      <c r="Q943" s="4"/>
      <c r="R943" s="4"/>
      <c r="S943" s="4"/>
    </row>
    <row r="944" spans="1:19" hidden="1" x14ac:dyDescent="0.25">
      <c r="A944" s="37" t="s">
        <v>1856</v>
      </c>
      <c r="B944" s="6" t="s">
        <v>1792</v>
      </c>
      <c r="C944" s="4">
        <f t="shared" si="113"/>
        <v>184714.73</v>
      </c>
      <c r="D944" s="4"/>
      <c r="E944" s="4">
        <v>184714.73</v>
      </c>
      <c r="F944" s="4"/>
      <c r="G944" s="4"/>
      <c r="H944" s="4"/>
      <c r="I944" s="4"/>
      <c r="J944" s="4"/>
      <c r="K944" s="4"/>
      <c r="L944" s="1"/>
      <c r="M944" s="4"/>
      <c r="N944" s="5"/>
      <c r="O944" s="4"/>
      <c r="P944" s="4"/>
      <c r="Q944" s="4"/>
      <c r="R944" s="4"/>
      <c r="S944" s="4"/>
    </row>
    <row r="945" spans="1:28" ht="15" hidden="1" customHeight="1" x14ac:dyDescent="0.25">
      <c r="A945" s="93" t="s">
        <v>1932</v>
      </c>
      <c r="B945" s="94"/>
      <c r="C945" s="2">
        <f>SUM(C924:C944)</f>
        <v>13588808.040000001</v>
      </c>
      <c r="D945" s="2">
        <f t="shared" ref="D945:M945" si="114">SUM(D924:D943)</f>
        <v>0</v>
      </c>
      <c r="E945" s="2">
        <f t="shared" si="114"/>
        <v>13404093.310000001</v>
      </c>
      <c r="F945" s="2">
        <f t="shared" si="114"/>
        <v>0</v>
      </c>
      <c r="G945" s="2">
        <f t="shared" si="114"/>
        <v>0</v>
      </c>
      <c r="H945" s="2">
        <f t="shared" si="114"/>
        <v>0</v>
      </c>
      <c r="I945" s="2">
        <f t="shared" si="114"/>
        <v>0</v>
      </c>
      <c r="J945" s="2">
        <f t="shared" si="114"/>
        <v>0</v>
      </c>
      <c r="K945" s="2">
        <f t="shared" si="114"/>
        <v>0</v>
      </c>
      <c r="L945" s="15">
        <f t="shared" si="114"/>
        <v>0</v>
      </c>
      <c r="M945" s="2">
        <f t="shared" si="114"/>
        <v>0</v>
      </c>
      <c r="N945" s="2" t="s">
        <v>1675</v>
      </c>
      <c r="O945" s="2">
        <f>SUM(O924:O943)</f>
        <v>0</v>
      </c>
      <c r="P945" s="2">
        <f>SUM(P924:P943)</f>
        <v>0</v>
      </c>
      <c r="Q945" s="2">
        <f>SUM(Q924:Q943)</f>
        <v>0</v>
      </c>
      <c r="R945" s="2">
        <f>SUM(R924:R943)</f>
        <v>0</v>
      </c>
      <c r="S945" s="2">
        <f>SUM(S924:S943)</f>
        <v>0</v>
      </c>
    </row>
    <row r="946" spans="1:28" ht="15" hidden="1" customHeight="1" x14ac:dyDescent="0.25">
      <c r="A946" s="95" t="s">
        <v>1891</v>
      </c>
      <c r="B946" s="96"/>
      <c r="C946" s="97"/>
      <c r="D946" s="2"/>
      <c r="E946" s="2"/>
      <c r="F946" s="2"/>
      <c r="G946" s="2"/>
      <c r="H946" s="2"/>
      <c r="I946" s="2"/>
      <c r="J946" s="2"/>
      <c r="K946" s="2"/>
      <c r="L946" s="15"/>
      <c r="M946" s="2"/>
      <c r="N946" s="3"/>
      <c r="O946" s="2"/>
      <c r="P946" s="2"/>
      <c r="Q946" s="2"/>
      <c r="R946" s="2"/>
      <c r="S946" s="2"/>
    </row>
    <row r="947" spans="1:28" hidden="1" x14ac:dyDescent="0.2">
      <c r="A947" s="37" t="s">
        <v>1857</v>
      </c>
      <c r="B947" s="6" t="s">
        <v>1587</v>
      </c>
      <c r="C947" s="4">
        <f t="shared" ref="C947:C981" si="115">ROUNDUP(SUM(D947+E947+F947+G947+H947+I947+J947+K947+M947+O947+P947+Q947+R947+S947),2)</f>
        <v>369346.08</v>
      </c>
      <c r="D947" s="4"/>
      <c r="E947" s="4">
        <v>369346.08</v>
      </c>
      <c r="F947" s="4"/>
      <c r="G947" s="4"/>
      <c r="H947" s="4"/>
      <c r="I947" s="4"/>
      <c r="J947" s="4"/>
      <c r="K947" s="4"/>
      <c r="L947" s="1"/>
      <c r="M947" s="4"/>
      <c r="N947" s="5"/>
      <c r="O947" s="4"/>
      <c r="P947" s="4"/>
      <c r="Q947" s="4"/>
      <c r="R947" s="4"/>
      <c r="S947" s="4"/>
      <c r="AB947" s="75"/>
    </row>
    <row r="948" spans="1:28" hidden="1" x14ac:dyDescent="0.2">
      <c r="A948" s="37" t="s">
        <v>1858</v>
      </c>
      <c r="B948" s="6" t="s">
        <v>1589</v>
      </c>
      <c r="C948" s="4">
        <f t="shared" si="115"/>
        <v>98327.27</v>
      </c>
      <c r="D948" s="4"/>
      <c r="E948" s="4">
        <v>98327.27</v>
      </c>
      <c r="F948" s="4"/>
      <c r="G948" s="4"/>
      <c r="H948" s="4"/>
      <c r="I948" s="4"/>
      <c r="J948" s="4"/>
      <c r="K948" s="4"/>
      <c r="L948" s="1"/>
      <c r="M948" s="4"/>
      <c r="N948" s="5"/>
      <c r="O948" s="4"/>
      <c r="P948" s="4"/>
      <c r="Q948" s="4"/>
      <c r="R948" s="4"/>
      <c r="S948" s="4"/>
      <c r="AB948" s="75"/>
    </row>
    <row r="949" spans="1:28" hidden="1" x14ac:dyDescent="0.2">
      <c r="A949" s="37" t="s">
        <v>2051</v>
      </c>
      <c r="B949" s="6" t="s">
        <v>2120</v>
      </c>
      <c r="C949" s="4">
        <f>ROUNDUP(SUM(D949+E949+F949+G949+H949+I949+J949+K949+M949+O949+P949+Q949+R949+S949),2)</f>
        <v>790334.89</v>
      </c>
      <c r="D949" s="4">
        <f>ROUND((F949+G949+H949+I949+J949+K949+M949+O949+P949+Q949+R949+S949)*0.0214,2)</f>
        <v>16558.810000000001</v>
      </c>
      <c r="E949" s="4"/>
      <c r="F949" s="4"/>
      <c r="G949" s="4"/>
      <c r="H949" s="4"/>
      <c r="I949" s="4"/>
      <c r="J949" s="4"/>
      <c r="K949" s="4">
        <v>773776.08</v>
      </c>
      <c r="L949" s="1"/>
      <c r="M949" s="4"/>
      <c r="N949" s="5"/>
      <c r="O949" s="4"/>
      <c r="P949" s="4"/>
      <c r="Q949" s="4"/>
      <c r="R949" s="4"/>
      <c r="S949" s="4"/>
      <c r="AB949" s="75"/>
    </row>
    <row r="950" spans="1:28" hidden="1" x14ac:dyDescent="0.2">
      <c r="A950" s="37" t="s">
        <v>2052</v>
      </c>
      <c r="B950" s="6" t="s">
        <v>1591</v>
      </c>
      <c r="C950" s="4">
        <f t="shared" si="115"/>
        <v>507979.16</v>
      </c>
      <c r="D950" s="4"/>
      <c r="E950" s="4">
        <v>507979.16</v>
      </c>
      <c r="F950" s="4"/>
      <c r="G950" s="4"/>
      <c r="H950" s="4"/>
      <c r="I950" s="4"/>
      <c r="J950" s="4"/>
      <c r="K950" s="4"/>
      <c r="L950" s="1"/>
      <c r="M950" s="4"/>
      <c r="N950" s="5"/>
      <c r="O950" s="4"/>
      <c r="P950" s="4"/>
      <c r="Q950" s="4"/>
      <c r="R950" s="4"/>
      <c r="S950" s="4"/>
      <c r="AB950" s="75"/>
    </row>
    <row r="951" spans="1:28" hidden="1" x14ac:dyDescent="0.2">
      <c r="A951" s="37" t="s">
        <v>2053</v>
      </c>
      <c r="B951" s="6" t="s">
        <v>1745</v>
      </c>
      <c r="C951" s="4">
        <f t="shared" si="115"/>
        <v>294326.84999999998</v>
      </c>
      <c r="D951" s="4"/>
      <c r="E951" s="4">
        <v>294326.84999999998</v>
      </c>
      <c r="F951" s="4"/>
      <c r="G951" s="4"/>
      <c r="H951" s="4"/>
      <c r="I951" s="4"/>
      <c r="J951" s="4"/>
      <c r="K951" s="4"/>
      <c r="L951" s="1"/>
      <c r="M951" s="4"/>
      <c r="N951" s="5"/>
      <c r="O951" s="4"/>
      <c r="P951" s="4"/>
      <c r="Q951" s="4"/>
      <c r="R951" s="4"/>
      <c r="S951" s="4"/>
      <c r="AB951" s="75"/>
    </row>
    <row r="952" spans="1:28" hidden="1" x14ac:dyDescent="0.2">
      <c r="A952" s="37" t="s">
        <v>2054</v>
      </c>
      <c r="B952" s="6" t="s">
        <v>1592</v>
      </c>
      <c r="C952" s="4">
        <f t="shared" si="115"/>
        <v>89106.55</v>
      </c>
      <c r="D952" s="4"/>
      <c r="E952" s="4">
        <v>89106.55</v>
      </c>
      <c r="F952" s="4"/>
      <c r="G952" s="4"/>
      <c r="H952" s="4"/>
      <c r="I952" s="4"/>
      <c r="J952" s="4"/>
      <c r="K952" s="4"/>
      <c r="L952" s="1"/>
      <c r="M952" s="4"/>
      <c r="N952" s="5"/>
      <c r="O952" s="4"/>
      <c r="P952" s="4"/>
      <c r="Q952" s="4"/>
      <c r="R952" s="4"/>
      <c r="S952" s="4"/>
      <c r="AB952" s="75"/>
    </row>
    <row r="953" spans="1:28" hidden="1" x14ac:dyDescent="0.2">
      <c r="A953" s="37" t="s">
        <v>2055</v>
      </c>
      <c r="B953" s="6" t="s">
        <v>1593</v>
      </c>
      <c r="C953" s="4">
        <f t="shared" si="115"/>
        <v>228995.12</v>
      </c>
      <c r="D953" s="4"/>
      <c r="E953" s="4">
        <v>228995.12</v>
      </c>
      <c r="F953" s="4"/>
      <c r="G953" s="4"/>
      <c r="H953" s="4"/>
      <c r="I953" s="4"/>
      <c r="J953" s="4"/>
      <c r="K953" s="4"/>
      <c r="L953" s="1"/>
      <c r="M953" s="4"/>
      <c r="N953" s="5"/>
      <c r="O953" s="4"/>
      <c r="P953" s="4"/>
      <c r="Q953" s="4"/>
      <c r="R953" s="4"/>
      <c r="S953" s="4"/>
      <c r="AB953" s="75"/>
    </row>
    <row r="954" spans="1:28" hidden="1" x14ac:dyDescent="0.2">
      <c r="A954" s="37" t="s">
        <v>2056</v>
      </c>
      <c r="B954" s="6" t="s">
        <v>1594</v>
      </c>
      <c r="C954" s="4">
        <f t="shared" si="115"/>
        <v>346146.71</v>
      </c>
      <c r="D954" s="4"/>
      <c r="E954" s="4">
        <v>346146.71</v>
      </c>
      <c r="F954" s="4"/>
      <c r="G954" s="4"/>
      <c r="H954" s="4"/>
      <c r="I954" s="4"/>
      <c r="J954" s="4"/>
      <c r="K954" s="4"/>
      <c r="L954" s="1"/>
      <c r="M954" s="4"/>
      <c r="N954" s="5"/>
      <c r="O954" s="4"/>
      <c r="P954" s="4"/>
      <c r="Q954" s="4"/>
      <c r="R954" s="4"/>
      <c r="S954" s="4"/>
      <c r="AB954" s="75"/>
    </row>
    <row r="955" spans="1:28" hidden="1" x14ac:dyDescent="0.2">
      <c r="A955" s="37" t="s">
        <v>2057</v>
      </c>
      <c r="B955" s="6" t="s">
        <v>1595</v>
      </c>
      <c r="C955" s="4">
        <f t="shared" si="115"/>
        <v>218130</v>
      </c>
      <c r="D955" s="4"/>
      <c r="E955" s="4">
        <v>218130</v>
      </c>
      <c r="F955" s="4"/>
      <c r="G955" s="4"/>
      <c r="H955" s="4"/>
      <c r="I955" s="4"/>
      <c r="J955" s="4"/>
      <c r="K955" s="4"/>
      <c r="L955" s="1"/>
      <c r="M955" s="4"/>
      <c r="N955" s="5"/>
      <c r="O955" s="4"/>
      <c r="P955" s="4"/>
      <c r="Q955" s="4"/>
      <c r="R955" s="4"/>
      <c r="S955" s="4"/>
      <c r="AB955" s="75"/>
    </row>
    <row r="956" spans="1:28" hidden="1" x14ac:dyDescent="0.2">
      <c r="A956" s="37" t="s">
        <v>2058</v>
      </c>
      <c r="B956" s="6" t="s">
        <v>1596</v>
      </c>
      <c r="C956" s="4">
        <f t="shared" si="115"/>
        <v>331198.32</v>
      </c>
      <c r="D956" s="4"/>
      <c r="E956" s="4">
        <v>331198.32</v>
      </c>
      <c r="F956" s="4"/>
      <c r="G956" s="4"/>
      <c r="H956" s="4"/>
      <c r="I956" s="4"/>
      <c r="J956" s="4"/>
      <c r="K956" s="4"/>
      <c r="L956" s="1"/>
      <c r="M956" s="4"/>
      <c r="N956" s="5"/>
      <c r="O956" s="4"/>
      <c r="P956" s="4"/>
      <c r="Q956" s="4"/>
      <c r="R956" s="4"/>
      <c r="S956" s="4"/>
      <c r="AB956" s="75"/>
    </row>
    <row r="957" spans="1:28" hidden="1" x14ac:dyDescent="0.2">
      <c r="A957" s="37" t="s">
        <v>2059</v>
      </c>
      <c r="B957" s="6" t="s">
        <v>1597</v>
      </c>
      <c r="C957" s="4">
        <f t="shared" si="115"/>
        <v>137217.98000000001</v>
      </c>
      <c r="D957" s="4"/>
      <c r="E957" s="4">
        <v>137217.98000000001</v>
      </c>
      <c r="F957" s="4"/>
      <c r="G957" s="4"/>
      <c r="H957" s="4"/>
      <c r="I957" s="4"/>
      <c r="J957" s="4"/>
      <c r="K957" s="4"/>
      <c r="L957" s="1"/>
      <c r="M957" s="4"/>
      <c r="N957" s="5"/>
      <c r="O957" s="4"/>
      <c r="P957" s="4"/>
      <c r="Q957" s="4"/>
      <c r="R957" s="4"/>
      <c r="S957" s="4"/>
      <c r="AB957" s="75"/>
    </row>
    <row r="958" spans="1:28" hidden="1" x14ac:dyDescent="0.2">
      <c r="A958" s="37" t="s">
        <v>2060</v>
      </c>
      <c r="B958" s="6" t="s">
        <v>1598</v>
      </c>
      <c r="C958" s="4">
        <f t="shared" si="115"/>
        <v>762336.76</v>
      </c>
      <c r="D958" s="4"/>
      <c r="E958" s="4">
        <v>762336.76</v>
      </c>
      <c r="F958" s="4"/>
      <c r="G958" s="4"/>
      <c r="H958" s="4"/>
      <c r="I958" s="4"/>
      <c r="J958" s="4"/>
      <c r="K958" s="4"/>
      <c r="L958" s="1"/>
      <c r="M958" s="4"/>
      <c r="N958" s="5"/>
      <c r="O958" s="4"/>
      <c r="P958" s="4"/>
      <c r="Q958" s="4"/>
      <c r="R958" s="4"/>
      <c r="S958" s="4"/>
      <c r="AB958" s="75"/>
    </row>
    <row r="959" spans="1:28" hidden="1" x14ac:dyDescent="0.2">
      <c r="A959" s="37" t="s">
        <v>2061</v>
      </c>
      <c r="B959" s="6" t="s">
        <v>1599</v>
      </c>
      <c r="C959" s="4">
        <f t="shared" si="115"/>
        <v>988313.68</v>
      </c>
      <c r="D959" s="4"/>
      <c r="E959" s="4">
        <v>988313.68</v>
      </c>
      <c r="F959" s="4"/>
      <c r="G959" s="4"/>
      <c r="H959" s="4"/>
      <c r="I959" s="4"/>
      <c r="J959" s="4"/>
      <c r="K959" s="4"/>
      <c r="L959" s="1"/>
      <c r="M959" s="4"/>
      <c r="N959" s="5"/>
      <c r="O959" s="4"/>
      <c r="P959" s="4"/>
      <c r="Q959" s="4"/>
      <c r="R959" s="4"/>
      <c r="S959" s="4"/>
      <c r="AB959" s="75"/>
    </row>
    <row r="960" spans="1:28" hidden="1" x14ac:dyDescent="0.2">
      <c r="A960" s="37" t="s">
        <v>2062</v>
      </c>
      <c r="B960" s="6" t="s">
        <v>1602</v>
      </c>
      <c r="C960" s="4">
        <f t="shared" si="115"/>
        <v>1630288</v>
      </c>
      <c r="D960" s="4"/>
      <c r="E960" s="4">
        <v>1630288</v>
      </c>
      <c r="F960" s="4"/>
      <c r="G960" s="4"/>
      <c r="H960" s="4"/>
      <c r="I960" s="4"/>
      <c r="J960" s="4"/>
      <c r="K960" s="4"/>
      <c r="L960" s="1"/>
      <c r="M960" s="4"/>
      <c r="N960" s="5"/>
      <c r="O960" s="4"/>
      <c r="P960" s="4"/>
      <c r="Q960" s="4"/>
      <c r="R960" s="4"/>
      <c r="S960" s="4"/>
      <c r="AB960" s="75"/>
    </row>
    <row r="961" spans="1:28" hidden="1" x14ac:dyDescent="0.2">
      <c r="A961" s="37" t="s">
        <v>2063</v>
      </c>
      <c r="B961" s="6" t="s">
        <v>1600</v>
      </c>
      <c r="C961" s="4">
        <f t="shared" si="115"/>
        <v>1169843.57</v>
      </c>
      <c r="D961" s="4"/>
      <c r="E961" s="4">
        <v>1169843.57</v>
      </c>
      <c r="F961" s="4"/>
      <c r="G961" s="4"/>
      <c r="H961" s="4"/>
      <c r="I961" s="4"/>
      <c r="J961" s="4"/>
      <c r="K961" s="4"/>
      <c r="L961" s="1"/>
      <c r="M961" s="4"/>
      <c r="N961" s="5"/>
      <c r="O961" s="4"/>
      <c r="P961" s="4"/>
      <c r="Q961" s="4"/>
      <c r="R961" s="4"/>
      <c r="S961" s="4"/>
      <c r="AB961" s="75"/>
    </row>
    <row r="962" spans="1:28" hidden="1" x14ac:dyDescent="0.2">
      <c r="A962" s="37" t="s">
        <v>2064</v>
      </c>
      <c r="B962" s="6" t="s">
        <v>1603</v>
      </c>
      <c r="C962" s="4">
        <f t="shared" si="115"/>
        <v>436892.79</v>
      </c>
      <c r="D962" s="4"/>
      <c r="E962" s="4">
        <v>436892.79</v>
      </c>
      <c r="F962" s="4"/>
      <c r="G962" s="4"/>
      <c r="H962" s="4"/>
      <c r="I962" s="4"/>
      <c r="J962" s="4"/>
      <c r="K962" s="4"/>
      <c r="L962" s="1"/>
      <c r="M962" s="4"/>
      <c r="N962" s="5"/>
      <c r="O962" s="4"/>
      <c r="P962" s="4"/>
      <c r="Q962" s="4"/>
      <c r="R962" s="4"/>
      <c r="S962" s="4"/>
      <c r="AB962" s="75"/>
    </row>
    <row r="963" spans="1:28" hidden="1" x14ac:dyDescent="0.2">
      <c r="A963" s="37" t="s">
        <v>2065</v>
      </c>
      <c r="B963" s="6" t="s">
        <v>1604</v>
      </c>
      <c r="C963" s="4">
        <f t="shared" si="115"/>
        <v>352103.13</v>
      </c>
      <c r="D963" s="4"/>
      <c r="E963" s="4">
        <v>352103.13</v>
      </c>
      <c r="F963" s="4"/>
      <c r="G963" s="4"/>
      <c r="H963" s="4"/>
      <c r="I963" s="4"/>
      <c r="J963" s="4"/>
      <c r="K963" s="4"/>
      <c r="L963" s="1"/>
      <c r="M963" s="4"/>
      <c r="N963" s="5"/>
      <c r="O963" s="4"/>
      <c r="P963" s="4"/>
      <c r="Q963" s="4"/>
      <c r="R963" s="4"/>
      <c r="S963" s="4"/>
      <c r="AB963" s="75"/>
    </row>
    <row r="964" spans="1:28" hidden="1" x14ac:dyDescent="0.2">
      <c r="A964" s="37" t="s">
        <v>2066</v>
      </c>
      <c r="B964" s="6" t="s">
        <v>1605</v>
      </c>
      <c r="C964" s="4">
        <f t="shared" si="115"/>
        <v>298895.57</v>
      </c>
      <c r="D964" s="4"/>
      <c r="E964" s="4">
        <v>298895.57</v>
      </c>
      <c r="F964" s="4"/>
      <c r="G964" s="4"/>
      <c r="H964" s="4"/>
      <c r="I964" s="4"/>
      <c r="J964" s="4"/>
      <c r="K964" s="4"/>
      <c r="L964" s="1"/>
      <c r="M964" s="4"/>
      <c r="N964" s="5"/>
      <c r="O964" s="4"/>
      <c r="P964" s="4"/>
      <c r="Q964" s="4"/>
      <c r="R964" s="4"/>
      <c r="S964" s="4"/>
      <c r="AB964" s="75"/>
    </row>
    <row r="965" spans="1:28" hidden="1" x14ac:dyDescent="0.2">
      <c r="A965" s="37" t="s">
        <v>2067</v>
      </c>
      <c r="B965" s="6" t="s">
        <v>1606</v>
      </c>
      <c r="C965" s="4">
        <f t="shared" si="115"/>
        <v>762336.76</v>
      </c>
      <c r="D965" s="4"/>
      <c r="E965" s="4">
        <v>762336.76</v>
      </c>
      <c r="F965" s="4"/>
      <c r="G965" s="4"/>
      <c r="H965" s="4"/>
      <c r="I965" s="4"/>
      <c r="J965" s="4"/>
      <c r="K965" s="4"/>
      <c r="L965" s="1"/>
      <c r="M965" s="4"/>
      <c r="N965" s="5"/>
      <c r="O965" s="4"/>
      <c r="P965" s="4"/>
      <c r="Q965" s="4"/>
      <c r="R965" s="4"/>
      <c r="S965" s="4"/>
      <c r="AB965" s="75"/>
    </row>
    <row r="966" spans="1:28" hidden="1" x14ac:dyDescent="0.2">
      <c r="A966" s="37" t="s">
        <v>2068</v>
      </c>
      <c r="B966" s="6" t="s">
        <v>1607</v>
      </c>
      <c r="C966" s="4">
        <f t="shared" si="115"/>
        <v>1676279.84</v>
      </c>
      <c r="D966" s="4"/>
      <c r="E966" s="4">
        <v>1676279.84</v>
      </c>
      <c r="F966" s="4"/>
      <c r="G966" s="4"/>
      <c r="H966" s="4"/>
      <c r="I966" s="4"/>
      <c r="J966" s="4"/>
      <c r="K966" s="4"/>
      <c r="L966" s="1"/>
      <c r="M966" s="4"/>
      <c r="N966" s="5"/>
      <c r="O966" s="4"/>
      <c r="P966" s="4"/>
      <c r="Q966" s="4"/>
      <c r="R966" s="4"/>
      <c r="S966" s="4"/>
      <c r="AB966" s="75"/>
    </row>
    <row r="967" spans="1:28" hidden="1" x14ac:dyDescent="0.2">
      <c r="A967" s="37" t="s">
        <v>2069</v>
      </c>
      <c r="B967" s="6" t="s">
        <v>1612</v>
      </c>
      <c r="C967" s="4">
        <f t="shared" si="115"/>
        <v>260271.54</v>
      </c>
      <c r="D967" s="4"/>
      <c r="E967" s="4">
        <v>260271.54</v>
      </c>
      <c r="F967" s="4"/>
      <c r="G967" s="4"/>
      <c r="H967" s="4"/>
      <c r="I967" s="4"/>
      <c r="J967" s="4"/>
      <c r="K967" s="4"/>
      <c r="L967" s="1"/>
      <c r="M967" s="4"/>
      <c r="N967" s="5"/>
      <c r="O967" s="4"/>
      <c r="P967" s="4"/>
      <c r="Q967" s="4"/>
      <c r="R967" s="4"/>
      <c r="S967" s="4"/>
      <c r="AB967" s="75"/>
    </row>
    <row r="968" spans="1:28" s="21" customFormat="1" hidden="1" x14ac:dyDescent="0.25">
      <c r="A968" s="37" t="s">
        <v>2070</v>
      </c>
      <c r="B968" s="6" t="s">
        <v>1969</v>
      </c>
      <c r="C968" s="4">
        <f t="shared" si="115"/>
        <v>2520176.1</v>
      </c>
      <c r="D968" s="4">
        <f>ROUND((F968+G968+H968+I968+J968+K968+M968+O968+P968+Q968+R968+S968)*0.0214,2)</f>
        <v>52801.81</v>
      </c>
      <c r="E968" s="48"/>
      <c r="F968" s="49"/>
      <c r="G968" s="49"/>
      <c r="H968" s="49"/>
      <c r="I968" s="49"/>
      <c r="J968" s="49"/>
      <c r="K968" s="4">
        <v>2467374.29</v>
      </c>
      <c r="L968" s="50"/>
      <c r="M968" s="48"/>
      <c r="N968" s="48"/>
      <c r="O968" s="20"/>
      <c r="P968" s="49"/>
      <c r="Q968" s="48"/>
      <c r="R968" s="48"/>
      <c r="S968" s="48"/>
    </row>
    <row r="969" spans="1:28" hidden="1" x14ac:dyDescent="0.2">
      <c r="A969" s="37" t="s">
        <v>2071</v>
      </c>
      <c r="B969" s="6" t="s">
        <v>1608</v>
      </c>
      <c r="C969" s="4">
        <f t="shared" si="115"/>
        <v>371416.49</v>
      </c>
      <c r="D969" s="4"/>
      <c r="E969" s="4">
        <v>371416.49</v>
      </c>
      <c r="F969" s="4"/>
      <c r="G969" s="4"/>
      <c r="H969" s="4"/>
      <c r="I969" s="4"/>
      <c r="J969" s="4"/>
      <c r="K969" s="4"/>
      <c r="L969" s="1"/>
      <c r="M969" s="4"/>
      <c r="N969" s="5"/>
      <c r="O969" s="4"/>
      <c r="P969" s="4"/>
      <c r="Q969" s="4"/>
      <c r="R969" s="4"/>
      <c r="S969" s="4"/>
      <c r="AB969" s="75"/>
    </row>
    <row r="970" spans="1:28" hidden="1" x14ac:dyDescent="0.2">
      <c r="A970" s="37" t="s">
        <v>2072</v>
      </c>
      <c r="B970" s="6" t="s">
        <v>1609</v>
      </c>
      <c r="C970" s="4">
        <f t="shared" si="115"/>
        <v>762336.76</v>
      </c>
      <c r="D970" s="4"/>
      <c r="E970" s="4">
        <v>762336.76</v>
      </c>
      <c r="F970" s="4"/>
      <c r="G970" s="4"/>
      <c r="H970" s="4"/>
      <c r="I970" s="4"/>
      <c r="J970" s="4"/>
      <c r="K970" s="4"/>
      <c r="L970" s="1"/>
      <c r="M970" s="4"/>
      <c r="N970" s="5"/>
      <c r="O970" s="4"/>
      <c r="P970" s="4"/>
      <c r="Q970" s="4"/>
      <c r="R970" s="4"/>
      <c r="S970" s="4"/>
      <c r="AB970" s="75"/>
    </row>
    <row r="971" spans="1:28" hidden="1" x14ac:dyDescent="0.2">
      <c r="A971" s="37" t="s">
        <v>2073</v>
      </c>
      <c r="B971" s="6" t="s">
        <v>1610</v>
      </c>
      <c r="C971" s="4">
        <f t="shared" si="115"/>
        <v>762336.76</v>
      </c>
      <c r="D971" s="4"/>
      <c r="E971" s="4">
        <v>762336.76</v>
      </c>
      <c r="F971" s="4"/>
      <c r="G971" s="4"/>
      <c r="H971" s="4"/>
      <c r="I971" s="4"/>
      <c r="J971" s="4"/>
      <c r="K971" s="4"/>
      <c r="L971" s="1"/>
      <c r="M971" s="4"/>
      <c r="N971" s="5"/>
      <c r="O971" s="4"/>
      <c r="P971" s="4"/>
      <c r="Q971" s="4"/>
      <c r="R971" s="4"/>
      <c r="S971" s="4"/>
      <c r="AB971" s="75"/>
    </row>
    <row r="972" spans="1:28" hidden="1" x14ac:dyDescent="0.2">
      <c r="A972" s="37" t="s">
        <v>2074</v>
      </c>
      <c r="B972" s="6" t="s">
        <v>1611</v>
      </c>
      <c r="C972" s="4">
        <f t="shared" si="115"/>
        <v>610032.57999999996</v>
      </c>
      <c r="D972" s="4"/>
      <c r="E972" s="4">
        <v>610032.57999999996</v>
      </c>
      <c r="F972" s="4"/>
      <c r="G972" s="4"/>
      <c r="H972" s="4"/>
      <c r="I972" s="4"/>
      <c r="J972" s="4"/>
      <c r="K972" s="4"/>
      <c r="L972" s="1"/>
      <c r="M972" s="4"/>
      <c r="N972" s="5"/>
      <c r="O972" s="4"/>
      <c r="P972" s="4"/>
      <c r="Q972" s="4"/>
      <c r="R972" s="4"/>
      <c r="S972" s="4"/>
      <c r="AB972" s="75"/>
    </row>
    <row r="973" spans="1:28" hidden="1" x14ac:dyDescent="0.2">
      <c r="A973" s="37" t="s">
        <v>2075</v>
      </c>
      <c r="B973" s="6" t="s">
        <v>1613</v>
      </c>
      <c r="C973" s="4">
        <f t="shared" si="115"/>
        <v>156786.69</v>
      </c>
      <c r="D973" s="4"/>
      <c r="E973" s="4">
        <v>156786.69</v>
      </c>
      <c r="F973" s="4"/>
      <c r="G973" s="4"/>
      <c r="H973" s="4"/>
      <c r="I973" s="4"/>
      <c r="J973" s="4"/>
      <c r="K973" s="4"/>
      <c r="L973" s="1"/>
      <c r="M973" s="4"/>
      <c r="N973" s="5"/>
      <c r="O973" s="4"/>
      <c r="P973" s="4"/>
      <c r="Q973" s="4"/>
      <c r="R973" s="4"/>
      <c r="S973" s="4"/>
      <c r="AB973" s="75"/>
    </row>
    <row r="974" spans="1:28" hidden="1" x14ac:dyDescent="0.2">
      <c r="A974" s="37" t="s">
        <v>2076</v>
      </c>
      <c r="B974" s="6" t="s">
        <v>1614</v>
      </c>
      <c r="C974" s="4">
        <f t="shared" si="115"/>
        <v>164286.79</v>
      </c>
      <c r="D974" s="4"/>
      <c r="E974" s="4">
        <v>164286.79</v>
      </c>
      <c r="F974" s="4"/>
      <c r="G974" s="4"/>
      <c r="H974" s="4"/>
      <c r="I974" s="4"/>
      <c r="J974" s="4"/>
      <c r="K974" s="4"/>
      <c r="L974" s="1"/>
      <c r="M974" s="4"/>
      <c r="N974" s="5"/>
      <c r="O974" s="4"/>
      <c r="P974" s="4"/>
      <c r="Q974" s="4"/>
      <c r="R974" s="4"/>
      <c r="S974" s="4"/>
      <c r="AB974" s="75"/>
    </row>
    <row r="975" spans="1:28" hidden="1" x14ac:dyDescent="0.2">
      <c r="A975" s="37" t="s">
        <v>2077</v>
      </c>
      <c r="B975" s="6" t="s">
        <v>1615</v>
      </c>
      <c r="C975" s="4">
        <f t="shared" si="115"/>
        <v>190398.6</v>
      </c>
      <c r="D975" s="4"/>
      <c r="E975" s="4">
        <v>190398.6</v>
      </c>
      <c r="F975" s="4"/>
      <c r="G975" s="4"/>
      <c r="H975" s="4"/>
      <c r="I975" s="4"/>
      <c r="J975" s="4"/>
      <c r="K975" s="4"/>
      <c r="L975" s="1"/>
      <c r="M975" s="4"/>
      <c r="N975" s="5"/>
      <c r="O975" s="4"/>
      <c r="P975" s="4"/>
      <c r="Q975" s="4"/>
      <c r="R975" s="4"/>
      <c r="S975" s="4"/>
      <c r="AB975" s="75"/>
    </row>
    <row r="976" spans="1:28" hidden="1" x14ac:dyDescent="0.2">
      <c r="A976" s="37" t="s">
        <v>2078</v>
      </c>
      <c r="B976" s="6" t="s">
        <v>1616</v>
      </c>
      <c r="C976" s="4">
        <f t="shared" si="115"/>
        <v>1362545.73</v>
      </c>
      <c r="D976" s="4"/>
      <c r="E976" s="4">
        <v>1362545.73</v>
      </c>
      <c r="F976" s="4"/>
      <c r="G976" s="4"/>
      <c r="H976" s="4"/>
      <c r="I976" s="4"/>
      <c r="J976" s="4"/>
      <c r="K976" s="4"/>
      <c r="L976" s="1"/>
      <c r="M976" s="4"/>
      <c r="N976" s="5"/>
      <c r="O976" s="4"/>
      <c r="P976" s="4"/>
      <c r="Q976" s="4"/>
      <c r="R976" s="4"/>
      <c r="S976" s="4"/>
      <c r="AB976" s="75"/>
    </row>
    <row r="977" spans="1:28" hidden="1" x14ac:dyDescent="0.2">
      <c r="A977" s="37" t="s">
        <v>2079</v>
      </c>
      <c r="B977" s="6" t="s">
        <v>1617</v>
      </c>
      <c r="C977" s="4">
        <f t="shared" si="115"/>
        <v>338957.18</v>
      </c>
      <c r="D977" s="4"/>
      <c r="E977" s="4">
        <v>338957.18</v>
      </c>
      <c r="F977" s="4"/>
      <c r="G977" s="4"/>
      <c r="H977" s="4"/>
      <c r="I977" s="4"/>
      <c r="J977" s="4"/>
      <c r="K977" s="4"/>
      <c r="L977" s="1"/>
      <c r="M977" s="4"/>
      <c r="N977" s="5"/>
      <c r="O977" s="4"/>
      <c r="P977" s="4"/>
      <c r="Q977" s="4"/>
      <c r="R977" s="4"/>
      <c r="S977" s="4"/>
      <c r="AB977" s="75"/>
    </row>
    <row r="978" spans="1:28" hidden="1" x14ac:dyDescent="0.2">
      <c r="A978" s="37" t="s">
        <v>2080</v>
      </c>
      <c r="B978" s="6" t="s">
        <v>1619</v>
      </c>
      <c r="C978" s="4">
        <f t="shared" si="115"/>
        <v>416616.9</v>
      </c>
      <c r="D978" s="4"/>
      <c r="E978" s="4">
        <v>416616.9</v>
      </c>
      <c r="F978" s="4"/>
      <c r="G978" s="4"/>
      <c r="H978" s="4"/>
      <c r="I978" s="4"/>
      <c r="J978" s="4"/>
      <c r="K978" s="4"/>
      <c r="L978" s="1"/>
      <c r="M978" s="4"/>
      <c r="N978" s="5"/>
      <c r="O978" s="4"/>
      <c r="P978" s="4"/>
      <c r="Q978" s="4"/>
      <c r="R978" s="4"/>
      <c r="S978" s="4"/>
      <c r="AB978" s="75"/>
    </row>
    <row r="979" spans="1:28" hidden="1" x14ac:dyDescent="0.2">
      <c r="A979" s="37" t="s">
        <v>2081</v>
      </c>
      <c r="B979" s="6" t="s">
        <v>1618</v>
      </c>
      <c r="C979" s="4">
        <f t="shared" si="115"/>
        <v>483054.85</v>
      </c>
      <c r="D979" s="4"/>
      <c r="E979" s="4">
        <v>483054.85</v>
      </c>
      <c r="F979" s="4"/>
      <c r="G979" s="4"/>
      <c r="H979" s="4"/>
      <c r="I979" s="4"/>
      <c r="J979" s="4"/>
      <c r="K979" s="4"/>
      <c r="L979" s="1"/>
      <c r="M979" s="4"/>
      <c r="N979" s="5"/>
      <c r="O979" s="4"/>
      <c r="P979" s="4"/>
      <c r="Q979" s="4"/>
      <c r="R979" s="4"/>
      <c r="S979" s="4"/>
      <c r="AB979" s="75"/>
    </row>
    <row r="980" spans="1:28" hidden="1" x14ac:dyDescent="0.2">
      <c r="A980" s="37" t="s">
        <v>2082</v>
      </c>
      <c r="B980" s="6" t="s">
        <v>1975</v>
      </c>
      <c r="C980" s="4">
        <f t="shared" si="115"/>
        <v>1494430.84</v>
      </c>
      <c r="D980" s="4">
        <f>ROUND((F980+G980+H980+I980+J980+K980+M980+O980+P980+Q980+R980+S980)*0.0214,2)</f>
        <v>31310.77</v>
      </c>
      <c r="E980" s="4"/>
      <c r="F980" s="4"/>
      <c r="G980" s="4"/>
      <c r="H980" s="4"/>
      <c r="I980" s="4"/>
      <c r="J980" s="4"/>
      <c r="K980" s="4">
        <v>1463120.07</v>
      </c>
      <c r="L980" s="1"/>
      <c r="M980" s="4"/>
      <c r="N980" s="5"/>
      <c r="O980" s="4"/>
      <c r="P980" s="4"/>
      <c r="Q980" s="4"/>
      <c r="R980" s="4"/>
      <c r="S980" s="4"/>
      <c r="AB980" s="75"/>
    </row>
    <row r="981" spans="1:28" hidden="1" x14ac:dyDescent="0.2">
      <c r="A981" s="37" t="s">
        <v>2083</v>
      </c>
      <c r="B981" s="6" t="s">
        <v>1620</v>
      </c>
      <c r="C981" s="4">
        <f t="shared" si="115"/>
        <v>226791.93</v>
      </c>
      <c r="D981" s="4"/>
      <c r="E981" s="4">
        <v>226791.93</v>
      </c>
      <c r="F981" s="4"/>
      <c r="G981" s="4"/>
      <c r="H981" s="4"/>
      <c r="I981" s="4"/>
      <c r="J981" s="4"/>
      <c r="K981" s="4"/>
      <c r="L981" s="1"/>
      <c r="M981" s="4"/>
      <c r="N981" s="5"/>
      <c r="O981" s="4"/>
      <c r="P981" s="4"/>
      <c r="Q981" s="4"/>
      <c r="R981" s="4"/>
      <c r="S981" s="4"/>
      <c r="AB981" s="75"/>
    </row>
    <row r="982" spans="1:28" hidden="1" x14ac:dyDescent="0.2">
      <c r="A982" s="37" t="s">
        <v>2084</v>
      </c>
      <c r="B982" s="6" t="s">
        <v>1621</v>
      </c>
      <c r="C982" s="4">
        <f t="shared" ref="C982:C1000" si="116">ROUNDUP(SUM(D982+E982+F982+G982+H982+I982+J982+K982+M982+O982+P982+Q982+R982+S982),2)</f>
        <v>16019.85</v>
      </c>
      <c r="D982" s="4"/>
      <c r="E982" s="4">
        <v>16019.85</v>
      </c>
      <c r="F982" s="4"/>
      <c r="G982" s="4"/>
      <c r="H982" s="4"/>
      <c r="I982" s="4"/>
      <c r="J982" s="4"/>
      <c r="K982" s="4"/>
      <c r="L982" s="1"/>
      <c r="M982" s="4"/>
      <c r="N982" s="5"/>
      <c r="O982" s="4"/>
      <c r="P982" s="4"/>
      <c r="Q982" s="4"/>
      <c r="R982" s="4"/>
      <c r="S982" s="4"/>
      <c r="AB982" s="75"/>
    </row>
    <row r="983" spans="1:28" hidden="1" x14ac:dyDescent="0.2">
      <c r="A983" s="37" t="s">
        <v>2085</v>
      </c>
      <c r="B983" s="6" t="s">
        <v>1623</v>
      </c>
      <c r="C983" s="4">
        <f t="shared" si="116"/>
        <v>405950.22</v>
      </c>
      <c r="D983" s="4"/>
      <c r="E983" s="4">
        <v>405950.22</v>
      </c>
      <c r="F983" s="4"/>
      <c r="G983" s="4"/>
      <c r="H983" s="4"/>
      <c r="I983" s="4"/>
      <c r="J983" s="4"/>
      <c r="K983" s="4"/>
      <c r="L983" s="1"/>
      <c r="M983" s="4"/>
      <c r="N983" s="5"/>
      <c r="O983" s="4"/>
      <c r="P983" s="4"/>
      <c r="Q983" s="4"/>
      <c r="R983" s="4"/>
      <c r="S983" s="4"/>
      <c r="AB983" s="75"/>
    </row>
    <row r="984" spans="1:28" hidden="1" x14ac:dyDescent="0.2">
      <c r="A984" s="37" t="s">
        <v>2086</v>
      </c>
      <c r="B984" s="6" t="s">
        <v>1622</v>
      </c>
      <c r="C984" s="4">
        <f t="shared" si="116"/>
        <v>854604.12</v>
      </c>
      <c r="D984" s="4"/>
      <c r="E984" s="4">
        <v>854604.12</v>
      </c>
      <c r="F984" s="4"/>
      <c r="G984" s="4"/>
      <c r="H984" s="4"/>
      <c r="I984" s="4"/>
      <c r="J984" s="4"/>
      <c r="K984" s="4"/>
      <c r="L984" s="1"/>
      <c r="M984" s="4"/>
      <c r="N984" s="5"/>
      <c r="O984" s="4"/>
      <c r="P984" s="4"/>
      <c r="Q984" s="4"/>
      <c r="R984" s="4"/>
      <c r="S984" s="4"/>
      <c r="AB984" s="75"/>
    </row>
    <row r="985" spans="1:28" hidden="1" x14ac:dyDescent="0.2">
      <c r="A985" s="37" t="s">
        <v>2087</v>
      </c>
      <c r="B985" s="6" t="s">
        <v>1624</v>
      </c>
      <c r="C985" s="4">
        <f t="shared" si="116"/>
        <v>103986.8</v>
      </c>
      <c r="D985" s="4"/>
      <c r="E985" s="4">
        <v>103986.8</v>
      </c>
      <c r="F985" s="4"/>
      <c r="G985" s="4"/>
      <c r="H985" s="4"/>
      <c r="I985" s="4"/>
      <c r="J985" s="4"/>
      <c r="K985" s="4"/>
      <c r="L985" s="1"/>
      <c r="M985" s="4"/>
      <c r="N985" s="5"/>
      <c r="O985" s="4"/>
      <c r="P985" s="4"/>
      <c r="Q985" s="4"/>
      <c r="R985" s="4"/>
      <c r="S985" s="4"/>
      <c r="AB985" s="75"/>
    </row>
    <row r="986" spans="1:28" hidden="1" x14ac:dyDescent="0.2">
      <c r="A986" s="37" t="s">
        <v>2088</v>
      </c>
      <c r="B986" s="6" t="s">
        <v>1625</v>
      </c>
      <c r="C986" s="4">
        <f t="shared" si="116"/>
        <v>508584.29</v>
      </c>
      <c r="D986" s="4"/>
      <c r="E986" s="4">
        <v>508584.29</v>
      </c>
      <c r="F986" s="4"/>
      <c r="G986" s="4"/>
      <c r="H986" s="4"/>
      <c r="I986" s="4"/>
      <c r="J986" s="4"/>
      <c r="K986" s="4"/>
      <c r="L986" s="1"/>
      <c r="M986" s="4"/>
      <c r="N986" s="5"/>
      <c r="O986" s="4"/>
      <c r="P986" s="4"/>
      <c r="Q986" s="4"/>
      <c r="R986" s="4"/>
      <c r="S986" s="4"/>
      <c r="AB986" s="75"/>
    </row>
    <row r="987" spans="1:28" hidden="1" x14ac:dyDescent="0.2">
      <c r="A987" s="37" t="s">
        <v>2089</v>
      </c>
      <c r="B987" s="6" t="s">
        <v>1626</v>
      </c>
      <c r="C987" s="4">
        <f t="shared" si="116"/>
        <v>309656.12</v>
      </c>
      <c r="D987" s="4"/>
      <c r="E987" s="4">
        <v>309656.12</v>
      </c>
      <c r="F987" s="4"/>
      <c r="G987" s="4"/>
      <c r="H987" s="4"/>
      <c r="I987" s="4"/>
      <c r="J987" s="4"/>
      <c r="K987" s="4"/>
      <c r="L987" s="1"/>
      <c r="M987" s="4"/>
      <c r="N987" s="5"/>
      <c r="O987" s="4"/>
      <c r="P987" s="4"/>
      <c r="Q987" s="4"/>
      <c r="R987" s="4"/>
      <c r="S987" s="4"/>
      <c r="AB987" s="75"/>
    </row>
    <row r="988" spans="1:28" hidden="1" x14ac:dyDescent="0.2">
      <c r="A988" s="37" t="s">
        <v>2090</v>
      </c>
      <c r="B988" s="6" t="s">
        <v>1627</v>
      </c>
      <c r="C988" s="4">
        <f t="shared" si="116"/>
        <v>258738.1</v>
      </c>
      <c r="D988" s="4"/>
      <c r="E988" s="4">
        <v>258738.1</v>
      </c>
      <c r="F988" s="4"/>
      <c r="G988" s="4"/>
      <c r="H988" s="4"/>
      <c r="I988" s="4"/>
      <c r="J988" s="4"/>
      <c r="K988" s="4"/>
      <c r="L988" s="1"/>
      <c r="M988" s="4"/>
      <c r="N988" s="5"/>
      <c r="O988" s="4"/>
      <c r="P988" s="4"/>
      <c r="Q988" s="4"/>
      <c r="R988" s="4"/>
      <c r="S988" s="4"/>
      <c r="AB988" s="75"/>
    </row>
    <row r="989" spans="1:28" hidden="1" x14ac:dyDescent="0.2">
      <c r="A989" s="37" t="s">
        <v>2091</v>
      </c>
      <c r="B989" s="6" t="s">
        <v>1628</v>
      </c>
      <c r="C989" s="4">
        <f t="shared" si="116"/>
        <v>509405.25</v>
      </c>
      <c r="D989" s="4"/>
      <c r="E989" s="4">
        <v>509405.25</v>
      </c>
      <c r="F989" s="4"/>
      <c r="G989" s="4"/>
      <c r="H989" s="4"/>
      <c r="I989" s="4"/>
      <c r="J989" s="4"/>
      <c r="K989" s="4"/>
      <c r="L989" s="1"/>
      <c r="M989" s="4"/>
      <c r="N989" s="5"/>
      <c r="O989" s="4"/>
      <c r="P989" s="4"/>
      <c r="Q989" s="4"/>
      <c r="R989" s="4"/>
      <c r="S989" s="4"/>
      <c r="AB989" s="75"/>
    </row>
    <row r="990" spans="1:28" hidden="1" x14ac:dyDescent="0.2">
      <c r="A990" s="37" t="s">
        <v>2092</v>
      </c>
      <c r="B990" s="6" t="s">
        <v>1629</v>
      </c>
      <c r="C990" s="4">
        <f t="shared" si="116"/>
        <v>423076.01</v>
      </c>
      <c r="D990" s="4"/>
      <c r="E990" s="4">
        <v>423076.01</v>
      </c>
      <c r="F990" s="4"/>
      <c r="G990" s="4"/>
      <c r="H990" s="4"/>
      <c r="I990" s="4"/>
      <c r="J990" s="4"/>
      <c r="K990" s="4"/>
      <c r="L990" s="1"/>
      <c r="M990" s="4"/>
      <c r="N990" s="5"/>
      <c r="O990" s="4"/>
      <c r="P990" s="4"/>
      <c r="Q990" s="4"/>
      <c r="R990" s="4"/>
      <c r="S990" s="4"/>
      <c r="AB990" s="75"/>
    </row>
    <row r="991" spans="1:28" hidden="1" x14ac:dyDescent="0.2">
      <c r="A991" s="37" t="s">
        <v>2093</v>
      </c>
      <c r="B991" s="6" t="s">
        <v>1630</v>
      </c>
      <c r="C991" s="4">
        <f t="shared" si="116"/>
        <v>240835.37</v>
      </c>
      <c r="D991" s="4"/>
      <c r="E991" s="4">
        <v>240835.37</v>
      </c>
      <c r="F991" s="4"/>
      <c r="G991" s="4"/>
      <c r="H991" s="4"/>
      <c r="I991" s="4"/>
      <c r="J991" s="4"/>
      <c r="K991" s="4"/>
      <c r="L991" s="1"/>
      <c r="M991" s="4"/>
      <c r="N991" s="5"/>
      <c r="O991" s="4"/>
      <c r="P991" s="4"/>
      <c r="Q991" s="4"/>
      <c r="R991" s="4"/>
      <c r="S991" s="4"/>
      <c r="AB991" s="75"/>
    </row>
    <row r="992" spans="1:28" hidden="1" x14ac:dyDescent="0.2">
      <c r="A992" s="37" t="s">
        <v>2094</v>
      </c>
      <c r="B992" s="6" t="s">
        <v>1631</v>
      </c>
      <c r="C992" s="4">
        <f t="shared" si="116"/>
        <v>1129684.8799999999</v>
      </c>
      <c r="D992" s="4"/>
      <c r="E992" s="4">
        <v>1129684.8799999999</v>
      </c>
      <c r="F992" s="4"/>
      <c r="G992" s="4"/>
      <c r="H992" s="4"/>
      <c r="I992" s="4"/>
      <c r="J992" s="4"/>
      <c r="K992" s="4"/>
      <c r="L992" s="1"/>
      <c r="M992" s="4"/>
      <c r="N992" s="5"/>
      <c r="O992" s="4"/>
      <c r="P992" s="4"/>
      <c r="Q992" s="4"/>
      <c r="R992" s="4"/>
      <c r="S992" s="4"/>
      <c r="AB992" s="75"/>
    </row>
    <row r="993" spans="1:28" hidden="1" x14ac:dyDescent="0.2">
      <c r="A993" s="37" t="s">
        <v>2095</v>
      </c>
      <c r="B993" s="6" t="s">
        <v>1632</v>
      </c>
      <c r="C993" s="4">
        <f t="shared" si="116"/>
        <v>224534.35</v>
      </c>
      <c r="D993" s="4"/>
      <c r="E993" s="4">
        <v>224534.35</v>
      </c>
      <c r="F993" s="4"/>
      <c r="G993" s="4"/>
      <c r="H993" s="4"/>
      <c r="I993" s="4"/>
      <c r="J993" s="4"/>
      <c r="K993" s="4"/>
      <c r="L993" s="1"/>
      <c r="M993" s="4"/>
      <c r="N993" s="5"/>
      <c r="O993" s="4"/>
      <c r="P993" s="4"/>
      <c r="Q993" s="4"/>
      <c r="R993" s="4"/>
      <c r="S993" s="4"/>
      <c r="AB993" s="75"/>
    </row>
    <row r="994" spans="1:28" hidden="1" x14ac:dyDescent="0.2">
      <c r="A994" s="37" t="s">
        <v>2096</v>
      </c>
      <c r="B994" s="6" t="s">
        <v>1633</v>
      </c>
      <c r="C994" s="4">
        <f t="shared" si="116"/>
        <v>87873.26</v>
      </c>
      <c r="D994" s="4"/>
      <c r="E994" s="4">
        <v>87873.26</v>
      </c>
      <c r="F994" s="4"/>
      <c r="G994" s="4"/>
      <c r="H994" s="4"/>
      <c r="I994" s="4"/>
      <c r="J994" s="4"/>
      <c r="K994" s="4"/>
      <c r="L994" s="1"/>
      <c r="M994" s="4"/>
      <c r="N994" s="5"/>
      <c r="O994" s="4"/>
      <c r="P994" s="4"/>
      <c r="Q994" s="4"/>
      <c r="R994" s="4"/>
      <c r="S994" s="4"/>
      <c r="AB994" s="75"/>
    </row>
    <row r="995" spans="1:28" hidden="1" x14ac:dyDescent="0.2">
      <c r="A995" s="37" t="s">
        <v>2097</v>
      </c>
      <c r="B995" s="6" t="s">
        <v>1634</v>
      </c>
      <c r="C995" s="4">
        <f t="shared" si="116"/>
        <v>857360.66</v>
      </c>
      <c r="D995" s="4"/>
      <c r="E995" s="4">
        <v>857360.66</v>
      </c>
      <c r="F995" s="4"/>
      <c r="G995" s="4"/>
      <c r="H995" s="4"/>
      <c r="I995" s="4"/>
      <c r="J995" s="4"/>
      <c r="K995" s="4"/>
      <c r="L995" s="1"/>
      <c r="M995" s="4"/>
      <c r="N995" s="5"/>
      <c r="O995" s="4"/>
      <c r="P995" s="4"/>
      <c r="Q995" s="4"/>
      <c r="R995" s="4"/>
      <c r="S995" s="4"/>
      <c r="AB995" s="75"/>
    </row>
    <row r="996" spans="1:28" hidden="1" x14ac:dyDescent="0.2">
      <c r="A996" s="37" t="s">
        <v>2098</v>
      </c>
      <c r="B996" s="6" t="s">
        <v>1635</v>
      </c>
      <c r="C996" s="4">
        <f t="shared" si="116"/>
        <v>762336.76</v>
      </c>
      <c r="D996" s="4"/>
      <c r="E996" s="4">
        <v>762336.76</v>
      </c>
      <c r="F996" s="4"/>
      <c r="G996" s="4"/>
      <c r="H996" s="4"/>
      <c r="I996" s="4"/>
      <c r="J996" s="4"/>
      <c r="K996" s="4"/>
      <c r="L996" s="1"/>
      <c r="M996" s="4"/>
      <c r="N996" s="5"/>
      <c r="O996" s="4"/>
      <c r="P996" s="4"/>
      <c r="Q996" s="4"/>
      <c r="R996" s="4"/>
      <c r="S996" s="4"/>
      <c r="AB996" s="75"/>
    </row>
    <row r="997" spans="1:28" hidden="1" x14ac:dyDescent="0.2">
      <c r="A997" s="37" t="s">
        <v>2099</v>
      </c>
      <c r="B997" s="6" t="s">
        <v>1636</v>
      </c>
      <c r="C997" s="4">
        <f t="shared" si="116"/>
        <v>526273.02</v>
      </c>
      <c r="D997" s="4"/>
      <c r="E997" s="4">
        <v>526273.02</v>
      </c>
      <c r="F997" s="4"/>
      <c r="G997" s="4"/>
      <c r="H997" s="4"/>
      <c r="I997" s="4"/>
      <c r="J997" s="4"/>
      <c r="K997" s="4"/>
      <c r="L997" s="1"/>
      <c r="M997" s="4"/>
      <c r="N997" s="5"/>
      <c r="O997" s="4"/>
      <c r="P997" s="4"/>
      <c r="Q997" s="4"/>
      <c r="R997" s="4"/>
      <c r="S997" s="4"/>
      <c r="AB997" s="75"/>
    </row>
    <row r="998" spans="1:28" hidden="1" x14ac:dyDescent="0.2">
      <c r="A998" s="37" t="s">
        <v>2100</v>
      </c>
      <c r="B998" s="6" t="s">
        <v>1637</v>
      </c>
      <c r="C998" s="4">
        <f t="shared" si="116"/>
        <v>408139.84</v>
      </c>
      <c r="D998" s="4"/>
      <c r="E998" s="4">
        <v>408139.84</v>
      </c>
      <c r="F998" s="4"/>
      <c r="G998" s="4"/>
      <c r="H998" s="4"/>
      <c r="I998" s="4"/>
      <c r="J998" s="4"/>
      <c r="K998" s="4"/>
      <c r="L998" s="1"/>
      <c r="M998" s="4"/>
      <c r="N998" s="5"/>
      <c r="O998" s="4"/>
      <c r="P998" s="4"/>
      <c r="Q998" s="4"/>
      <c r="R998" s="4"/>
      <c r="S998" s="4"/>
      <c r="AB998" s="75"/>
    </row>
    <row r="999" spans="1:28" hidden="1" x14ac:dyDescent="0.2">
      <c r="A999" s="37" t="s">
        <v>2101</v>
      </c>
      <c r="B999" s="6" t="s">
        <v>1638</v>
      </c>
      <c r="C999" s="4">
        <f t="shared" si="116"/>
        <v>519261.07</v>
      </c>
      <c r="D999" s="4"/>
      <c r="E999" s="4">
        <v>519261.07</v>
      </c>
      <c r="F999" s="4"/>
      <c r="G999" s="4"/>
      <c r="H999" s="4"/>
      <c r="I999" s="4"/>
      <c r="J999" s="4"/>
      <c r="K999" s="4"/>
      <c r="L999" s="1"/>
      <c r="M999" s="4"/>
      <c r="N999" s="5"/>
      <c r="O999" s="4"/>
      <c r="P999" s="4"/>
      <c r="Q999" s="4"/>
      <c r="R999" s="4"/>
      <c r="S999" s="4"/>
      <c r="AB999" s="75"/>
    </row>
    <row r="1000" spans="1:28" hidden="1" x14ac:dyDescent="0.2">
      <c r="A1000" s="37" t="s">
        <v>2102</v>
      </c>
      <c r="B1000" s="6" t="s">
        <v>1639</v>
      </c>
      <c r="C1000" s="4">
        <f t="shared" si="116"/>
        <v>302586.05</v>
      </c>
      <c r="D1000" s="4"/>
      <c r="E1000" s="4">
        <v>302586.05</v>
      </c>
      <c r="F1000" s="4"/>
      <c r="G1000" s="4"/>
      <c r="H1000" s="4"/>
      <c r="I1000" s="4"/>
      <c r="J1000" s="4"/>
      <c r="K1000" s="4"/>
      <c r="L1000" s="1"/>
      <c r="M1000" s="4"/>
      <c r="N1000" s="5"/>
      <c r="O1000" s="4"/>
      <c r="P1000" s="4"/>
      <c r="Q1000" s="4"/>
      <c r="R1000" s="4"/>
      <c r="S1000" s="4"/>
      <c r="AB1000" s="75"/>
    </row>
    <row r="1001" spans="1:28" ht="15" hidden="1" customHeight="1" x14ac:dyDescent="0.25">
      <c r="A1001" s="93" t="s">
        <v>1892</v>
      </c>
      <c r="B1001" s="94"/>
      <c r="C1001" s="2">
        <f t="shared" ref="C1001:M1001" si="117">SUM(C947:C1000)</f>
        <v>30057744.79000001</v>
      </c>
      <c r="D1001" s="2">
        <f t="shared" si="117"/>
        <v>100671.39</v>
      </c>
      <c r="E1001" s="2">
        <f t="shared" si="117"/>
        <v>25252802.960000008</v>
      </c>
      <c r="F1001" s="2">
        <f t="shared" si="117"/>
        <v>0</v>
      </c>
      <c r="G1001" s="2">
        <f t="shared" si="117"/>
        <v>0</v>
      </c>
      <c r="H1001" s="2">
        <f t="shared" si="117"/>
        <v>0</v>
      </c>
      <c r="I1001" s="2">
        <f t="shared" si="117"/>
        <v>0</v>
      </c>
      <c r="J1001" s="2">
        <f t="shared" si="117"/>
        <v>0</v>
      </c>
      <c r="K1001" s="2">
        <f t="shared" si="117"/>
        <v>4704270.4400000004</v>
      </c>
      <c r="L1001" s="15">
        <f t="shared" si="117"/>
        <v>0</v>
      </c>
      <c r="M1001" s="2">
        <f t="shared" si="117"/>
        <v>0</v>
      </c>
      <c r="N1001" s="2" t="s">
        <v>1675</v>
      </c>
      <c r="O1001" s="2">
        <f>SUM(O947:O1000)</f>
        <v>0</v>
      </c>
      <c r="P1001" s="2">
        <f>SUM(P947:P1000)</f>
        <v>0</v>
      </c>
      <c r="Q1001" s="2">
        <f>SUM(Q947:Q1000)</f>
        <v>0</v>
      </c>
      <c r="R1001" s="2">
        <f>SUM(R947:R1000)</f>
        <v>0</v>
      </c>
      <c r="S1001" s="2">
        <f>SUM(S947:S1000)</f>
        <v>0</v>
      </c>
    </row>
    <row r="1002" spans="1:28" ht="15" hidden="1" customHeight="1" x14ac:dyDescent="0.25">
      <c r="A1002" s="95" t="s">
        <v>1893</v>
      </c>
      <c r="B1002" s="96"/>
      <c r="C1002" s="97"/>
      <c r="D1002" s="2"/>
      <c r="E1002" s="2"/>
      <c r="F1002" s="2"/>
      <c r="G1002" s="2"/>
      <c r="H1002" s="2"/>
      <c r="I1002" s="2"/>
      <c r="J1002" s="2"/>
      <c r="K1002" s="2"/>
      <c r="L1002" s="15"/>
      <c r="M1002" s="2"/>
      <c r="N1002" s="3"/>
      <c r="O1002" s="2"/>
      <c r="P1002" s="2"/>
      <c r="Q1002" s="2"/>
      <c r="R1002" s="2"/>
      <c r="S1002" s="2"/>
    </row>
    <row r="1003" spans="1:28" hidden="1" x14ac:dyDescent="0.25">
      <c r="A1003" s="37" t="s">
        <v>2103</v>
      </c>
      <c r="B1003" s="6" t="s">
        <v>1640</v>
      </c>
      <c r="C1003" s="4">
        <f t="shared" ref="C1003:C1038" si="118">ROUNDUP(SUM(D1003+E1003+F1003+G1003+H1003+I1003+J1003+K1003+M1003+O1003+P1003+Q1003+R1003+S1003),2)</f>
        <v>2035069.29</v>
      </c>
      <c r="D1003" s="4"/>
      <c r="E1003" s="4">
        <v>2035069.29</v>
      </c>
      <c r="F1003" s="4"/>
      <c r="G1003" s="4"/>
      <c r="H1003" s="4"/>
      <c r="I1003" s="4"/>
      <c r="J1003" s="4"/>
      <c r="K1003" s="4"/>
      <c r="L1003" s="1"/>
      <c r="M1003" s="4"/>
      <c r="N1003" s="5"/>
      <c r="O1003" s="4"/>
      <c r="P1003" s="4"/>
      <c r="Q1003" s="4"/>
      <c r="R1003" s="4"/>
      <c r="S1003" s="4"/>
    </row>
    <row r="1004" spans="1:28" hidden="1" x14ac:dyDescent="0.25">
      <c r="A1004" s="37" t="s">
        <v>2104</v>
      </c>
      <c r="B1004" s="6" t="s">
        <v>1641</v>
      </c>
      <c r="C1004" s="4">
        <f t="shared" si="118"/>
        <v>60192.32</v>
      </c>
      <c r="D1004" s="4"/>
      <c r="E1004" s="4">
        <v>60192.32</v>
      </c>
      <c r="F1004" s="4"/>
      <c r="G1004" s="4"/>
      <c r="H1004" s="4"/>
      <c r="I1004" s="4"/>
      <c r="J1004" s="4"/>
      <c r="K1004" s="4"/>
      <c r="L1004" s="1"/>
      <c r="M1004" s="4"/>
      <c r="N1004" s="5"/>
      <c r="O1004" s="4"/>
      <c r="P1004" s="4"/>
      <c r="Q1004" s="4"/>
      <c r="R1004" s="4"/>
      <c r="S1004" s="4"/>
    </row>
    <row r="1005" spans="1:28" hidden="1" x14ac:dyDescent="0.25">
      <c r="A1005" s="37" t="s">
        <v>2105</v>
      </c>
      <c r="B1005" s="6" t="s">
        <v>2171</v>
      </c>
      <c r="C1005" s="4">
        <f>ROUNDUP(SUM(D1005+E1005+F1005+G1005+H1005+I1005+J1005+K1005+M1005+O1005+P1005+Q1005+R1005+S1005),2)</f>
        <v>10367570</v>
      </c>
      <c r="D1005" s="4">
        <f>ROUND((F1005+G1005+H1005+I1005+J1005+K1005+M1005+O1005+P1005+Q1005+R1005+S1005)*0.0214,2)</f>
        <v>217217.54</v>
      </c>
      <c r="E1005" s="4"/>
      <c r="F1005" s="4"/>
      <c r="G1005" s="4">
        <v>2788249.25</v>
      </c>
      <c r="H1005" s="4">
        <v>1019127.5299999999</v>
      </c>
      <c r="I1005" s="4">
        <v>289657.57</v>
      </c>
      <c r="J1005" s="4">
        <v>6053318.1100000003</v>
      </c>
      <c r="K1005" s="4"/>
      <c r="L1005" s="1"/>
      <c r="M1005" s="4"/>
      <c r="N1005" s="5"/>
      <c r="O1005" s="4"/>
      <c r="P1005" s="4"/>
      <c r="Q1005" s="4"/>
      <c r="R1005" s="4"/>
      <c r="S1005" s="4"/>
    </row>
    <row r="1006" spans="1:28" hidden="1" x14ac:dyDescent="0.25">
      <c r="A1006" s="37" t="s">
        <v>2106</v>
      </c>
      <c r="B1006" s="6" t="s">
        <v>1642</v>
      </c>
      <c r="C1006" s="4">
        <f t="shared" si="118"/>
        <v>365169.13</v>
      </c>
      <c r="D1006" s="4"/>
      <c r="E1006" s="4">
        <v>365169.13</v>
      </c>
      <c r="F1006" s="4"/>
      <c r="G1006" s="4"/>
      <c r="H1006" s="4"/>
      <c r="I1006" s="4"/>
      <c r="J1006" s="4"/>
      <c r="K1006" s="4"/>
      <c r="L1006" s="1"/>
      <c r="M1006" s="4"/>
      <c r="N1006" s="5"/>
      <c r="O1006" s="4"/>
      <c r="P1006" s="4"/>
      <c r="Q1006" s="4"/>
      <c r="R1006" s="4"/>
      <c r="S1006" s="4"/>
    </row>
    <row r="1007" spans="1:28" hidden="1" x14ac:dyDescent="0.25">
      <c r="A1007" s="37" t="s">
        <v>2107</v>
      </c>
      <c r="B1007" s="6" t="s">
        <v>1643</v>
      </c>
      <c r="C1007" s="4">
        <f t="shared" si="118"/>
        <v>270497.08</v>
      </c>
      <c r="D1007" s="4"/>
      <c r="E1007" s="4">
        <v>270497.08</v>
      </c>
      <c r="F1007" s="4"/>
      <c r="G1007" s="4"/>
      <c r="H1007" s="4"/>
      <c r="I1007" s="4"/>
      <c r="J1007" s="4"/>
      <c r="K1007" s="4"/>
      <c r="L1007" s="1"/>
      <c r="M1007" s="4"/>
      <c r="N1007" s="5"/>
      <c r="O1007" s="4"/>
      <c r="P1007" s="4"/>
      <c r="Q1007" s="4"/>
      <c r="R1007" s="4"/>
      <c r="S1007" s="4"/>
    </row>
    <row r="1008" spans="1:28" hidden="1" x14ac:dyDescent="0.25">
      <c r="A1008" s="37" t="s">
        <v>2108</v>
      </c>
      <c r="B1008" s="64" t="s">
        <v>2111</v>
      </c>
      <c r="C1008" s="4">
        <f t="shared" ref="C1008" si="119">ROUND(SUM(D1008+E1008+F1008+G1008+H1008+I1008+J1008+K1008+M1008+O1008+P1008+Q1008+R1008+S1008),2)</f>
        <v>1062925.97</v>
      </c>
      <c r="D1008" s="4">
        <f>ROUND((F1008+G1008+H1008+I1008+J1008+K1008+M1008+O1008+P1008+Q1008+R1008+S1008)*0.0214,2)</f>
        <v>22270.04</v>
      </c>
      <c r="E1008" s="4"/>
      <c r="F1008" s="4"/>
      <c r="G1008" s="4"/>
      <c r="H1008" s="4"/>
      <c r="I1008" s="4"/>
      <c r="J1008" s="4"/>
      <c r="K1008" s="4">
        <v>1040655.93</v>
      </c>
      <c r="L1008" s="4"/>
      <c r="M1008" s="4"/>
      <c r="N1008" s="5"/>
      <c r="O1008" s="4"/>
      <c r="P1008" s="4"/>
      <c r="Q1008" s="4"/>
      <c r="R1008" s="4"/>
      <c r="S1008" s="4"/>
    </row>
    <row r="1009" spans="1:19" hidden="1" x14ac:dyDescent="0.25">
      <c r="A1009" s="37" t="s">
        <v>2109</v>
      </c>
      <c r="B1009" s="6" t="s">
        <v>1644</v>
      </c>
      <c r="C1009" s="4">
        <f t="shared" si="118"/>
        <v>606770.32999999996</v>
      </c>
      <c r="D1009" s="4"/>
      <c r="E1009" s="4">
        <v>606770.32999999996</v>
      </c>
      <c r="F1009" s="4"/>
      <c r="G1009" s="4"/>
      <c r="H1009" s="4"/>
      <c r="I1009" s="4"/>
      <c r="J1009" s="4"/>
      <c r="K1009" s="4"/>
      <c r="L1009" s="1"/>
      <c r="M1009" s="4"/>
      <c r="N1009" s="5"/>
      <c r="O1009" s="4"/>
      <c r="P1009" s="4"/>
      <c r="Q1009" s="4"/>
      <c r="R1009" s="4"/>
      <c r="S1009" s="4"/>
    </row>
    <row r="1010" spans="1:19" hidden="1" x14ac:dyDescent="0.25">
      <c r="A1010" s="37" t="s">
        <v>2110</v>
      </c>
      <c r="B1010" s="6" t="s">
        <v>1645</v>
      </c>
      <c r="C1010" s="4">
        <f t="shared" si="118"/>
        <v>280477.74</v>
      </c>
      <c r="D1010" s="4"/>
      <c r="E1010" s="4">
        <v>280477.74</v>
      </c>
      <c r="F1010" s="4"/>
      <c r="G1010" s="4"/>
      <c r="H1010" s="4"/>
      <c r="I1010" s="4"/>
      <c r="J1010" s="4"/>
      <c r="K1010" s="4"/>
      <c r="L1010" s="1"/>
      <c r="M1010" s="4"/>
      <c r="N1010" s="5"/>
      <c r="O1010" s="4"/>
      <c r="P1010" s="4"/>
      <c r="Q1010" s="4"/>
      <c r="R1010" s="4"/>
      <c r="S1010" s="4"/>
    </row>
    <row r="1011" spans="1:19" hidden="1" x14ac:dyDescent="0.25">
      <c r="A1011" s="37" t="s">
        <v>2191</v>
      </c>
      <c r="B1011" s="6" t="s">
        <v>1646</v>
      </c>
      <c r="C1011" s="4">
        <f t="shared" si="118"/>
        <v>196125.48</v>
      </c>
      <c r="D1011" s="4"/>
      <c r="E1011" s="4">
        <v>196125.48</v>
      </c>
      <c r="F1011" s="4"/>
      <c r="G1011" s="4"/>
      <c r="H1011" s="4"/>
      <c r="I1011" s="4"/>
      <c r="J1011" s="4"/>
      <c r="K1011" s="4"/>
      <c r="L1011" s="1"/>
      <c r="M1011" s="4"/>
      <c r="N1011" s="5"/>
      <c r="O1011" s="4"/>
      <c r="P1011" s="4"/>
      <c r="Q1011" s="4"/>
      <c r="R1011" s="4"/>
      <c r="S1011" s="4"/>
    </row>
    <row r="1012" spans="1:19" hidden="1" x14ac:dyDescent="0.25">
      <c r="A1012" s="37" t="s">
        <v>2192</v>
      </c>
      <c r="B1012" s="6" t="s">
        <v>1647</v>
      </c>
      <c r="C1012" s="4">
        <f t="shared" si="118"/>
        <v>90465.56</v>
      </c>
      <c r="D1012" s="4"/>
      <c r="E1012" s="4">
        <v>90465.56</v>
      </c>
      <c r="F1012" s="4"/>
      <c r="G1012" s="4"/>
      <c r="H1012" s="4"/>
      <c r="I1012" s="4"/>
      <c r="J1012" s="4"/>
      <c r="K1012" s="4"/>
      <c r="L1012" s="1"/>
      <c r="M1012" s="4"/>
      <c r="N1012" s="5"/>
      <c r="O1012" s="4"/>
      <c r="P1012" s="4"/>
      <c r="Q1012" s="4"/>
      <c r="R1012" s="4"/>
      <c r="S1012" s="4"/>
    </row>
    <row r="1013" spans="1:19" hidden="1" x14ac:dyDescent="0.25">
      <c r="A1013" s="37" t="s">
        <v>2193</v>
      </c>
      <c r="B1013" s="6" t="s">
        <v>1648</v>
      </c>
      <c r="C1013" s="4">
        <f t="shared" si="118"/>
        <v>536548.64</v>
      </c>
      <c r="D1013" s="4"/>
      <c r="E1013" s="4">
        <v>536548.64</v>
      </c>
      <c r="F1013" s="4"/>
      <c r="G1013" s="4"/>
      <c r="H1013" s="4"/>
      <c r="I1013" s="4"/>
      <c r="J1013" s="4"/>
      <c r="K1013" s="4"/>
      <c r="L1013" s="1"/>
      <c r="M1013" s="4"/>
      <c r="N1013" s="5"/>
      <c r="O1013" s="4"/>
      <c r="P1013" s="4"/>
      <c r="Q1013" s="4"/>
      <c r="R1013" s="4"/>
      <c r="S1013" s="4"/>
    </row>
    <row r="1014" spans="1:19" hidden="1" x14ac:dyDescent="0.25">
      <c r="A1014" s="37" t="s">
        <v>2194</v>
      </c>
      <c r="B1014" s="6" t="s">
        <v>1649</v>
      </c>
      <c r="C1014" s="4">
        <f t="shared" si="118"/>
        <v>699779.07</v>
      </c>
      <c r="D1014" s="4"/>
      <c r="E1014" s="4">
        <v>699779.07</v>
      </c>
      <c r="F1014" s="4"/>
      <c r="G1014" s="4"/>
      <c r="H1014" s="4"/>
      <c r="I1014" s="4"/>
      <c r="J1014" s="4"/>
      <c r="K1014" s="4"/>
      <c r="L1014" s="1"/>
      <c r="M1014" s="4"/>
      <c r="N1014" s="5"/>
      <c r="O1014" s="4"/>
      <c r="P1014" s="4"/>
      <c r="Q1014" s="4"/>
      <c r="R1014" s="4"/>
      <c r="S1014" s="4"/>
    </row>
    <row r="1015" spans="1:19" hidden="1" x14ac:dyDescent="0.25">
      <c r="A1015" s="37" t="s">
        <v>2195</v>
      </c>
      <c r="B1015" s="6" t="s">
        <v>1650</v>
      </c>
      <c r="C1015" s="4">
        <f t="shared" si="118"/>
        <v>93855.52</v>
      </c>
      <c r="D1015" s="4"/>
      <c r="E1015" s="4">
        <v>93855.52</v>
      </c>
      <c r="F1015" s="4"/>
      <c r="G1015" s="4"/>
      <c r="H1015" s="4"/>
      <c r="I1015" s="4"/>
      <c r="J1015" s="4"/>
      <c r="K1015" s="4"/>
      <c r="L1015" s="1"/>
      <c r="M1015" s="4"/>
      <c r="N1015" s="5"/>
      <c r="O1015" s="4"/>
      <c r="P1015" s="4"/>
      <c r="Q1015" s="4"/>
      <c r="R1015" s="4"/>
      <c r="S1015" s="4"/>
    </row>
    <row r="1016" spans="1:19" hidden="1" x14ac:dyDescent="0.25">
      <c r="A1016" s="37" t="s">
        <v>2196</v>
      </c>
      <c r="B1016" s="6" t="s">
        <v>1651</v>
      </c>
      <c r="C1016" s="4">
        <f t="shared" si="118"/>
        <v>181289.01</v>
      </c>
      <c r="D1016" s="4"/>
      <c r="E1016" s="4">
        <v>181289.01</v>
      </c>
      <c r="F1016" s="4"/>
      <c r="G1016" s="4"/>
      <c r="H1016" s="4"/>
      <c r="I1016" s="4"/>
      <c r="J1016" s="4"/>
      <c r="K1016" s="4"/>
      <c r="L1016" s="1"/>
      <c r="M1016" s="4"/>
      <c r="N1016" s="5"/>
      <c r="O1016" s="4"/>
      <c r="P1016" s="4"/>
      <c r="Q1016" s="4"/>
      <c r="R1016" s="4"/>
      <c r="S1016" s="4"/>
    </row>
    <row r="1017" spans="1:19" hidden="1" x14ac:dyDescent="0.25">
      <c r="A1017" s="37" t="s">
        <v>2197</v>
      </c>
      <c r="B1017" s="6" t="s">
        <v>1652</v>
      </c>
      <c r="C1017" s="4">
        <f t="shared" si="118"/>
        <v>401370.44</v>
      </c>
      <c r="D1017" s="4"/>
      <c r="E1017" s="4">
        <v>401370.44</v>
      </c>
      <c r="F1017" s="4"/>
      <c r="G1017" s="4"/>
      <c r="H1017" s="4"/>
      <c r="I1017" s="4"/>
      <c r="J1017" s="4"/>
      <c r="K1017" s="4"/>
      <c r="L1017" s="1"/>
      <c r="M1017" s="4"/>
      <c r="N1017" s="5"/>
      <c r="O1017" s="4"/>
      <c r="P1017" s="4"/>
      <c r="Q1017" s="4"/>
      <c r="R1017" s="4"/>
      <c r="S1017" s="4"/>
    </row>
    <row r="1018" spans="1:19" hidden="1" x14ac:dyDescent="0.25">
      <c r="A1018" s="37" t="s">
        <v>2198</v>
      </c>
      <c r="B1018" s="6" t="s">
        <v>1653</v>
      </c>
      <c r="C1018" s="4">
        <f t="shared" si="118"/>
        <v>524631.77</v>
      </c>
      <c r="D1018" s="4"/>
      <c r="E1018" s="4">
        <v>524631.77</v>
      </c>
      <c r="F1018" s="4"/>
      <c r="G1018" s="4"/>
      <c r="H1018" s="4"/>
      <c r="I1018" s="4"/>
      <c r="J1018" s="4"/>
      <c r="K1018" s="4"/>
      <c r="L1018" s="1"/>
      <c r="M1018" s="4"/>
      <c r="N1018" s="5"/>
      <c r="O1018" s="4"/>
      <c r="P1018" s="4"/>
      <c r="Q1018" s="4"/>
      <c r="R1018" s="4"/>
      <c r="S1018" s="4"/>
    </row>
    <row r="1019" spans="1:19" hidden="1" x14ac:dyDescent="0.25">
      <c r="A1019" s="37" t="s">
        <v>2199</v>
      </c>
      <c r="B1019" s="6" t="s">
        <v>1654</v>
      </c>
      <c r="C1019" s="4">
        <f t="shared" si="118"/>
        <v>439902.67</v>
      </c>
      <c r="D1019" s="4"/>
      <c r="E1019" s="4">
        <v>439902.67</v>
      </c>
      <c r="F1019" s="4"/>
      <c r="G1019" s="4"/>
      <c r="H1019" s="4"/>
      <c r="I1019" s="4"/>
      <c r="J1019" s="4"/>
      <c r="K1019" s="4"/>
      <c r="L1019" s="1"/>
      <c r="M1019" s="4"/>
      <c r="N1019" s="5"/>
      <c r="O1019" s="4"/>
      <c r="P1019" s="4"/>
      <c r="Q1019" s="4"/>
      <c r="R1019" s="4"/>
      <c r="S1019" s="4"/>
    </row>
    <row r="1020" spans="1:19" hidden="1" x14ac:dyDescent="0.25">
      <c r="A1020" s="37" t="s">
        <v>2200</v>
      </c>
      <c r="B1020" s="6" t="s">
        <v>1655</v>
      </c>
      <c r="C1020" s="4">
        <f t="shared" si="118"/>
        <v>517130.63</v>
      </c>
      <c r="D1020" s="4"/>
      <c r="E1020" s="4">
        <v>517130.63</v>
      </c>
      <c r="F1020" s="4"/>
      <c r="G1020" s="4"/>
      <c r="H1020" s="4"/>
      <c r="I1020" s="4"/>
      <c r="J1020" s="4"/>
      <c r="K1020" s="4"/>
      <c r="L1020" s="1"/>
      <c r="M1020" s="4"/>
      <c r="N1020" s="5"/>
      <c r="O1020" s="4"/>
      <c r="P1020" s="4"/>
      <c r="Q1020" s="4"/>
      <c r="R1020" s="4"/>
      <c r="S1020" s="4"/>
    </row>
    <row r="1021" spans="1:19" hidden="1" x14ac:dyDescent="0.25">
      <c r="A1021" s="37" t="s">
        <v>2201</v>
      </c>
      <c r="B1021" s="6" t="s">
        <v>1656</v>
      </c>
      <c r="C1021" s="4">
        <f t="shared" si="118"/>
        <v>1071185.83</v>
      </c>
      <c r="D1021" s="4"/>
      <c r="E1021" s="4">
        <v>1071185.83</v>
      </c>
      <c r="F1021" s="4"/>
      <c r="G1021" s="4"/>
      <c r="H1021" s="4"/>
      <c r="I1021" s="4"/>
      <c r="J1021" s="4"/>
      <c r="K1021" s="4"/>
      <c r="L1021" s="1"/>
      <c r="M1021" s="4"/>
      <c r="N1021" s="5"/>
      <c r="O1021" s="4"/>
      <c r="P1021" s="4"/>
      <c r="Q1021" s="4"/>
      <c r="R1021" s="4"/>
      <c r="S1021" s="4"/>
    </row>
    <row r="1022" spans="1:19" hidden="1" x14ac:dyDescent="0.25">
      <c r="A1022" s="37" t="s">
        <v>2202</v>
      </c>
      <c r="B1022" s="6" t="s">
        <v>1657</v>
      </c>
      <c r="C1022" s="4">
        <f t="shared" si="118"/>
        <v>600483.17000000004</v>
      </c>
      <c r="D1022" s="4"/>
      <c r="E1022" s="4">
        <v>600483.17000000004</v>
      </c>
      <c r="F1022" s="4"/>
      <c r="G1022" s="4"/>
      <c r="H1022" s="4"/>
      <c r="I1022" s="4"/>
      <c r="J1022" s="4"/>
      <c r="K1022" s="4"/>
      <c r="L1022" s="1"/>
      <c r="M1022" s="4"/>
      <c r="N1022" s="5"/>
      <c r="O1022" s="4"/>
      <c r="P1022" s="4"/>
      <c r="Q1022" s="4"/>
      <c r="R1022" s="4"/>
      <c r="S1022" s="4"/>
    </row>
    <row r="1023" spans="1:19" hidden="1" x14ac:dyDescent="0.25">
      <c r="A1023" s="37" t="s">
        <v>2203</v>
      </c>
      <c r="B1023" s="6" t="s">
        <v>1658</v>
      </c>
      <c r="C1023" s="4">
        <f t="shared" si="118"/>
        <v>921168.06</v>
      </c>
      <c r="D1023" s="4"/>
      <c r="E1023" s="4">
        <v>921168.06</v>
      </c>
      <c r="F1023" s="4"/>
      <c r="G1023" s="4"/>
      <c r="H1023" s="4"/>
      <c r="I1023" s="4"/>
      <c r="J1023" s="4"/>
      <c r="K1023" s="4"/>
      <c r="L1023" s="1"/>
      <c r="M1023" s="4"/>
      <c r="N1023" s="5"/>
      <c r="O1023" s="4"/>
      <c r="P1023" s="4"/>
      <c r="Q1023" s="4"/>
      <c r="R1023" s="4"/>
      <c r="S1023" s="4"/>
    </row>
    <row r="1024" spans="1:19" hidden="1" x14ac:dyDescent="0.25">
      <c r="A1024" s="37" t="s">
        <v>2204</v>
      </c>
      <c r="B1024" s="6" t="s">
        <v>1659</v>
      </c>
      <c r="C1024" s="4">
        <f t="shared" si="118"/>
        <v>21047.48</v>
      </c>
      <c r="D1024" s="4"/>
      <c r="E1024" s="4">
        <v>21047.48</v>
      </c>
      <c r="F1024" s="4"/>
      <c r="G1024" s="4"/>
      <c r="H1024" s="4"/>
      <c r="I1024" s="4"/>
      <c r="J1024" s="4"/>
      <c r="K1024" s="4"/>
      <c r="L1024" s="1"/>
      <c r="M1024" s="4"/>
      <c r="N1024" s="5"/>
      <c r="O1024" s="4"/>
      <c r="P1024" s="4"/>
      <c r="Q1024" s="4"/>
      <c r="R1024" s="4"/>
      <c r="S1024" s="4"/>
    </row>
    <row r="1025" spans="1:19" hidden="1" x14ac:dyDescent="0.25">
      <c r="A1025" s="37" t="s">
        <v>2205</v>
      </c>
      <c r="B1025" s="6" t="s">
        <v>1660</v>
      </c>
      <c r="C1025" s="4">
        <f t="shared" si="118"/>
        <v>283630.34000000003</v>
      </c>
      <c r="D1025" s="4"/>
      <c r="E1025" s="4">
        <v>283630.34000000003</v>
      </c>
      <c r="F1025" s="4"/>
      <c r="G1025" s="4"/>
      <c r="H1025" s="4"/>
      <c r="I1025" s="4"/>
      <c r="J1025" s="4"/>
      <c r="K1025" s="4"/>
      <c r="L1025" s="1"/>
      <c r="M1025" s="4"/>
      <c r="N1025" s="5"/>
      <c r="O1025" s="4"/>
      <c r="P1025" s="4"/>
      <c r="Q1025" s="4"/>
      <c r="R1025" s="4"/>
      <c r="S1025" s="4"/>
    </row>
    <row r="1026" spans="1:19" hidden="1" x14ac:dyDescent="0.25">
      <c r="A1026" s="37" t="s">
        <v>2206</v>
      </c>
      <c r="B1026" s="6" t="s">
        <v>1661</v>
      </c>
      <c r="C1026" s="4">
        <f t="shared" si="118"/>
        <v>693384.04</v>
      </c>
      <c r="D1026" s="4"/>
      <c r="E1026" s="4">
        <v>693384.04</v>
      </c>
      <c r="F1026" s="4"/>
      <c r="G1026" s="4"/>
      <c r="H1026" s="4"/>
      <c r="I1026" s="4"/>
      <c r="J1026" s="4"/>
      <c r="K1026" s="4"/>
      <c r="L1026" s="1"/>
      <c r="M1026" s="4"/>
      <c r="N1026" s="5"/>
      <c r="O1026" s="4"/>
      <c r="P1026" s="4"/>
      <c r="Q1026" s="4"/>
      <c r="R1026" s="4"/>
      <c r="S1026" s="4"/>
    </row>
    <row r="1027" spans="1:19" hidden="1" x14ac:dyDescent="0.25">
      <c r="A1027" s="37" t="s">
        <v>2207</v>
      </c>
      <c r="B1027" s="6" t="s">
        <v>1662</v>
      </c>
      <c r="C1027" s="4">
        <f t="shared" si="118"/>
        <v>94424.11</v>
      </c>
      <c r="D1027" s="4"/>
      <c r="E1027" s="4">
        <v>94424.11</v>
      </c>
      <c r="F1027" s="4"/>
      <c r="G1027" s="4"/>
      <c r="H1027" s="4"/>
      <c r="I1027" s="4"/>
      <c r="J1027" s="4"/>
      <c r="K1027" s="4"/>
      <c r="L1027" s="1"/>
      <c r="M1027" s="4"/>
      <c r="N1027" s="5"/>
      <c r="O1027" s="4"/>
      <c r="P1027" s="4"/>
      <c r="Q1027" s="4"/>
      <c r="R1027" s="4"/>
      <c r="S1027" s="4"/>
    </row>
    <row r="1028" spans="1:19" hidden="1" x14ac:dyDescent="0.25">
      <c r="A1028" s="37" t="s">
        <v>2208</v>
      </c>
      <c r="B1028" s="6" t="s">
        <v>1663</v>
      </c>
      <c r="C1028" s="4">
        <f t="shared" si="118"/>
        <v>438842.73</v>
      </c>
      <c r="D1028" s="4"/>
      <c r="E1028" s="4">
        <v>438842.73</v>
      </c>
      <c r="F1028" s="4"/>
      <c r="G1028" s="4"/>
      <c r="H1028" s="4"/>
      <c r="I1028" s="4"/>
      <c r="J1028" s="4"/>
      <c r="K1028" s="4"/>
      <c r="L1028" s="1"/>
      <c r="M1028" s="4"/>
      <c r="N1028" s="5"/>
      <c r="O1028" s="4"/>
      <c r="P1028" s="4"/>
      <c r="Q1028" s="4"/>
      <c r="R1028" s="4"/>
      <c r="S1028" s="4"/>
    </row>
    <row r="1029" spans="1:19" hidden="1" x14ac:dyDescent="0.25">
      <c r="A1029" s="37" t="s">
        <v>2209</v>
      </c>
      <c r="B1029" s="6" t="s">
        <v>1664</v>
      </c>
      <c r="C1029" s="4">
        <f t="shared" si="118"/>
        <v>79273.7</v>
      </c>
      <c r="D1029" s="4"/>
      <c r="E1029" s="4">
        <v>79273.7</v>
      </c>
      <c r="F1029" s="4"/>
      <c r="G1029" s="4"/>
      <c r="H1029" s="4"/>
      <c r="I1029" s="4"/>
      <c r="J1029" s="4"/>
      <c r="K1029" s="4"/>
      <c r="L1029" s="1"/>
      <c r="M1029" s="4"/>
      <c r="N1029" s="5"/>
      <c r="O1029" s="4"/>
      <c r="P1029" s="4"/>
      <c r="Q1029" s="4"/>
      <c r="R1029" s="4"/>
      <c r="S1029" s="4"/>
    </row>
    <row r="1030" spans="1:19" hidden="1" x14ac:dyDescent="0.25">
      <c r="A1030" s="37" t="s">
        <v>2210</v>
      </c>
      <c r="B1030" s="6" t="s">
        <v>1665</v>
      </c>
      <c r="C1030" s="4">
        <f t="shared" si="118"/>
        <v>595821.4</v>
      </c>
      <c r="D1030" s="4"/>
      <c r="E1030" s="4">
        <v>595821.4</v>
      </c>
      <c r="F1030" s="4"/>
      <c r="G1030" s="4"/>
      <c r="H1030" s="4"/>
      <c r="I1030" s="4"/>
      <c r="J1030" s="4"/>
      <c r="K1030" s="4"/>
      <c r="L1030" s="1"/>
      <c r="M1030" s="4"/>
      <c r="N1030" s="5"/>
      <c r="O1030" s="4"/>
      <c r="P1030" s="4"/>
      <c r="Q1030" s="4"/>
      <c r="R1030" s="4"/>
      <c r="S1030" s="4"/>
    </row>
    <row r="1031" spans="1:19" hidden="1" x14ac:dyDescent="0.25">
      <c r="A1031" s="37" t="s">
        <v>2211</v>
      </c>
      <c r="B1031" s="6" t="s">
        <v>1666</v>
      </c>
      <c r="C1031" s="4">
        <f t="shared" si="118"/>
        <v>2224650.2599999998</v>
      </c>
      <c r="D1031" s="4"/>
      <c r="E1031" s="4">
        <v>2224650.2599999998</v>
      </c>
      <c r="F1031" s="4"/>
      <c r="G1031" s="4"/>
      <c r="H1031" s="4"/>
      <c r="I1031" s="4"/>
      <c r="J1031" s="4"/>
      <c r="K1031" s="4"/>
      <c r="L1031" s="1"/>
      <c r="M1031" s="4"/>
      <c r="N1031" s="5"/>
      <c r="O1031" s="4"/>
      <c r="P1031" s="4"/>
      <c r="Q1031" s="4"/>
      <c r="R1031" s="4"/>
      <c r="S1031" s="4"/>
    </row>
    <row r="1032" spans="1:19" hidden="1" x14ac:dyDescent="0.25">
      <c r="A1032" s="37" t="s">
        <v>2212</v>
      </c>
      <c r="B1032" s="6" t="s">
        <v>1766</v>
      </c>
      <c r="C1032" s="4">
        <f t="shared" si="118"/>
        <v>382183.76</v>
      </c>
      <c r="D1032" s="4"/>
      <c r="E1032" s="4">
        <v>382183.76</v>
      </c>
      <c r="F1032" s="4"/>
      <c r="G1032" s="4"/>
      <c r="H1032" s="4"/>
      <c r="I1032" s="4"/>
      <c r="J1032" s="4"/>
      <c r="K1032" s="4"/>
      <c r="L1032" s="1"/>
      <c r="M1032" s="4"/>
      <c r="N1032" s="5"/>
      <c r="O1032" s="4"/>
      <c r="P1032" s="4"/>
      <c r="Q1032" s="4"/>
      <c r="R1032" s="4"/>
      <c r="S1032" s="4"/>
    </row>
    <row r="1033" spans="1:19" hidden="1" x14ac:dyDescent="0.25">
      <c r="A1033" s="37" t="s">
        <v>2213</v>
      </c>
      <c r="B1033" s="6" t="s">
        <v>1667</v>
      </c>
      <c r="C1033" s="4">
        <f t="shared" si="118"/>
        <v>324479.3</v>
      </c>
      <c r="D1033" s="4"/>
      <c r="E1033" s="4">
        <v>324479.3</v>
      </c>
      <c r="F1033" s="4"/>
      <c r="G1033" s="4"/>
      <c r="H1033" s="4"/>
      <c r="I1033" s="4"/>
      <c r="J1033" s="4"/>
      <c r="K1033" s="4"/>
      <c r="L1033" s="1"/>
      <c r="M1033" s="4"/>
      <c r="N1033" s="5"/>
      <c r="O1033" s="4"/>
      <c r="P1033" s="4"/>
      <c r="Q1033" s="4"/>
      <c r="R1033" s="4"/>
      <c r="S1033" s="4"/>
    </row>
    <row r="1034" spans="1:19" hidden="1" x14ac:dyDescent="0.25">
      <c r="A1034" s="37" t="s">
        <v>2214</v>
      </c>
      <c r="B1034" s="6" t="s">
        <v>1668</v>
      </c>
      <c r="C1034" s="4">
        <f t="shared" si="118"/>
        <v>738087.59</v>
      </c>
      <c r="D1034" s="4"/>
      <c r="E1034" s="4">
        <v>738087.59</v>
      </c>
      <c r="F1034" s="4"/>
      <c r="G1034" s="4"/>
      <c r="H1034" s="4"/>
      <c r="I1034" s="4"/>
      <c r="J1034" s="4"/>
      <c r="K1034" s="4"/>
      <c r="L1034" s="1"/>
      <c r="M1034" s="4"/>
      <c r="N1034" s="5"/>
      <c r="O1034" s="4"/>
      <c r="P1034" s="4"/>
      <c r="Q1034" s="4"/>
      <c r="R1034" s="4"/>
      <c r="S1034" s="4"/>
    </row>
    <row r="1035" spans="1:19" hidden="1" x14ac:dyDescent="0.25">
      <c r="A1035" s="37" t="s">
        <v>2215</v>
      </c>
      <c r="B1035" s="6" t="s">
        <v>1669</v>
      </c>
      <c r="C1035" s="4">
        <f t="shared" si="118"/>
        <v>288551.13</v>
      </c>
      <c r="D1035" s="4"/>
      <c r="E1035" s="4">
        <v>288551.13</v>
      </c>
      <c r="F1035" s="4"/>
      <c r="G1035" s="4"/>
      <c r="H1035" s="4"/>
      <c r="I1035" s="4"/>
      <c r="J1035" s="4"/>
      <c r="K1035" s="4"/>
      <c r="L1035" s="1"/>
      <c r="M1035" s="4"/>
      <c r="N1035" s="5"/>
      <c r="O1035" s="4"/>
      <c r="P1035" s="4"/>
      <c r="Q1035" s="4"/>
      <c r="R1035" s="4"/>
      <c r="S1035" s="4"/>
    </row>
    <row r="1036" spans="1:19" hidden="1" x14ac:dyDescent="0.25">
      <c r="A1036" s="37" t="s">
        <v>2216</v>
      </c>
      <c r="B1036" s="6" t="s">
        <v>1670</v>
      </c>
      <c r="C1036" s="4">
        <f t="shared" si="118"/>
        <v>288823.27</v>
      </c>
      <c r="D1036" s="4"/>
      <c r="E1036" s="4">
        <v>288823.27</v>
      </c>
      <c r="F1036" s="4"/>
      <c r="G1036" s="4"/>
      <c r="H1036" s="4"/>
      <c r="I1036" s="4"/>
      <c r="J1036" s="4"/>
      <c r="K1036" s="4"/>
      <c r="L1036" s="1"/>
      <c r="M1036" s="4"/>
      <c r="N1036" s="5"/>
      <c r="O1036" s="4"/>
      <c r="P1036" s="4"/>
      <c r="Q1036" s="4"/>
      <c r="R1036" s="4"/>
      <c r="S1036" s="4"/>
    </row>
    <row r="1037" spans="1:19" hidden="1" x14ac:dyDescent="0.25">
      <c r="A1037" s="37" t="s">
        <v>2217</v>
      </c>
      <c r="B1037" s="6" t="s">
        <v>1671</v>
      </c>
      <c r="C1037" s="4">
        <f t="shared" si="118"/>
        <v>201208.11</v>
      </c>
      <c r="D1037" s="4"/>
      <c r="E1037" s="4">
        <v>201208.11000000002</v>
      </c>
      <c r="F1037" s="4"/>
      <c r="G1037" s="4"/>
      <c r="H1037" s="4"/>
      <c r="I1037" s="4"/>
      <c r="J1037" s="4"/>
      <c r="K1037" s="4"/>
      <c r="L1037" s="1"/>
      <c r="M1037" s="4"/>
      <c r="N1037" s="5"/>
      <c r="O1037" s="4"/>
      <c r="P1037" s="4"/>
      <c r="Q1037" s="4"/>
      <c r="R1037" s="4"/>
      <c r="S1037" s="4"/>
    </row>
    <row r="1038" spans="1:19" hidden="1" x14ac:dyDescent="0.25">
      <c r="A1038" s="37" t="s">
        <v>2218</v>
      </c>
      <c r="B1038" s="6" t="s">
        <v>1672</v>
      </c>
      <c r="C1038" s="4">
        <f t="shared" si="118"/>
        <v>833583.04</v>
      </c>
      <c r="D1038" s="4"/>
      <c r="E1038" s="4">
        <v>833583.04</v>
      </c>
      <c r="F1038" s="4"/>
      <c r="G1038" s="4"/>
      <c r="H1038" s="4"/>
      <c r="I1038" s="4"/>
      <c r="J1038" s="4"/>
      <c r="K1038" s="4"/>
      <c r="L1038" s="1"/>
      <c r="M1038" s="4"/>
      <c r="N1038" s="5"/>
      <c r="O1038" s="4"/>
      <c r="P1038" s="4"/>
      <c r="Q1038" s="4"/>
      <c r="R1038" s="4"/>
      <c r="S1038" s="4"/>
    </row>
    <row r="1039" spans="1:19" ht="15" hidden="1" customHeight="1" x14ac:dyDescent="0.25">
      <c r="A1039" s="93" t="s">
        <v>1894</v>
      </c>
      <c r="B1039" s="94"/>
      <c r="C1039" s="2">
        <f t="shared" ref="C1039:M1039" si="120">SUM(C1003:C1038)</f>
        <v>28810597.970000003</v>
      </c>
      <c r="D1039" s="2">
        <f t="shared" si="120"/>
        <v>239487.58000000002</v>
      </c>
      <c r="E1039" s="2">
        <f t="shared" si="120"/>
        <v>17380102</v>
      </c>
      <c r="F1039" s="2">
        <f t="shared" si="120"/>
        <v>0</v>
      </c>
      <c r="G1039" s="2">
        <f t="shared" si="120"/>
        <v>2788249.25</v>
      </c>
      <c r="H1039" s="2">
        <f t="shared" si="120"/>
        <v>1019127.5299999999</v>
      </c>
      <c r="I1039" s="2">
        <f t="shared" si="120"/>
        <v>289657.57</v>
      </c>
      <c r="J1039" s="2">
        <f t="shared" si="120"/>
        <v>6053318.1100000003</v>
      </c>
      <c r="K1039" s="2">
        <f t="shared" si="120"/>
        <v>1040655.93</v>
      </c>
      <c r="L1039" s="15">
        <f t="shared" si="120"/>
        <v>0</v>
      </c>
      <c r="M1039" s="2">
        <f t="shared" si="120"/>
        <v>0</v>
      </c>
      <c r="N1039" s="2" t="s">
        <v>1675</v>
      </c>
      <c r="O1039" s="2">
        <f>SUM(O1003:O1038)</f>
        <v>0</v>
      </c>
      <c r="P1039" s="2">
        <f>SUM(P1003:P1038)</f>
        <v>0</v>
      </c>
      <c r="Q1039" s="2">
        <f>SUM(Q1003:Q1038)</f>
        <v>0</v>
      </c>
      <c r="R1039" s="2">
        <f>SUM(R1003:R1038)</f>
        <v>0</v>
      </c>
      <c r="S1039" s="2">
        <f>SUM(S1003:S1038)</f>
        <v>0</v>
      </c>
    </row>
    <row r="1040" spans="1:19" x14ac:dyDescent="0.25">
      <c r="A1040" s="95" t="s">
        <v>1710</v>
      </c>
      <c r="B1040" s="96"/>
      <c r="C1040" s="96"/>
      <c r="D1040" s="96"/>
      <c r="E1040" s="96"/>
      <c r="F1040" s="96"/>
      <c r="G1040" s="96"/>
      <c r="H1040" s="96"/>
      <c r="I1040" s="96"/>
      <c r="J1040" s="96"/>
      <c r="K1040" s="96"/>
      <c r="L1040" s="96"/>
      <c r="M1040" s="96"/>
      <c r="N1040" s="96"/>
      <c r="O1040" s="96"/>
      <c r="P1040" s="96"/>
      <c r="Q1040" s="97"/>
    </row>
    <row r="1041" spans="1:19" x14ac:dyDescent="0.25">
      <c r="A1041" s="39" t="str">
        <f>A1398</f>
        <v>318</v>
      </c>
      <c r="B1041" s="38" t="s">
        <v>1860</v>
      </c>
      <c r="C1041" s="2">
        <f t="shared" ref="C1041:M1041" si="121">SUM(C1048+C1065+C1070+C1088+C1101+C1144+C1152+C1188+C1191+C1220+C1230+C1236+C1246+C1262+C1270+C1315+C1358+C1379+C1390+C1399)</f>
        <v>6714475816.9199982</v>
      </c>
      <c r="D1041" s="2">
        <f t="shared" si="121"/>
        <v>139023454.11000001</v>
      </c>
      <c r="E1041" s="2">
        <f t="shared" si="121"/>
        <v>0</v>
      </c>
      <c r="F1041" s="2">
        <f t="shared" si="121"/>
        <v>304503724.83999991</v>
      </c>
      <c r="G1041" s="2">
        <f t="shared" si="121"/>
        <v>364174672.25999993</v>
      </c>
      <c r="H1041" s="2">
        <f t="shared" si="121"/>
        <v>213387569.88999996</v>
      </c>
      <c r="I1041" s="2">
        <f t="shared" si="121"/>
        <v>76549811.50999999</v>
      </c>
      <c r="J1041" s="2">
        <f t="shared" si="121"/>
        <v>140970679.49000004</v>
      </c>
      <c r="K1041" s="2">
        <f t="shared" si="121"/>
        <v>1987019.04</v>
      </c>
      <c r="L1041" s="15">
        <f t="shared" si="121"/>
        <v>12</v>
      </c>
      <c r="M1041" s="2">
        <f t="shared" si="121"/>
        <v>61705285.32</v>
      </c>
      <c r="N1041" s="2" t="s">
        <v>1675</v>
      </c>
      <c r="O1041" s="2">
        <f>SUM(O1048+O1065+O1070+O1088+O1101+O1144+O1152+O1188+O1191+O1220+O1230+O1236+O1246+O1262+O1270+O1315+O1358+O1379+O1390+O1399)</f>
        <v>2352669140.5999999</v>
      </c>
      <c r="P1041" s="2">
        <f>SUM(P1048+P1065+P1070+P1088+P1101+P1144+P1152+P1188+P1191+P1220+P1230+P1236+P1246+P1262+P1270+P1315+P1358+P1379+P1390+P1399)</f>
        <v>211386013.63</v>
      </c>
      <c r="Q1041" s="2">
        <f>SUM(Q1048+Q1065+Q1070+Q1088+Q1101+Q1144+Q1152+Q1188+Q1191+Q1220+Q1230+Q1236+Q1246+Q1262+Q1270+Q1315+Q1358+Q1379+Q1390+Q1399)</f>
        <v>1976260821.8554699</v>
      </c>
      <c r="R1041" s="2">
        <f>SUM(R1048+R1065+R1070+R1088+R1101+R1144+R1152+R1188+R1191+R1220+R1230+R1236+R1246+R1262+R1270+R1315+R1358+R1379+R1390+R1399)</f>
        <v>870577639.8648001</v>
      </c>
      <c r="S1041" s="2">
        <f>SUM(S1048+S1065+S1070+S1088+S1101+S1144+S1152+S1188+S1191+S1220+S1230+S1236+S1246+S1262+S1270+S1315+S1358+S1379+S1390+S1399)</f>
        <v>1279984.5</v>
      </c>
    </row>
    <row r="1042" spans="1:19" ht="15" hidden="1" customHeight="1" x14ac:dyDescent="0.25">
      <c r="A1042" s="95" t="s">
        <v>1737</v>
      </c>
      <c r="B1042" s="96"/>
      <c r="C1042" s="97"/>
      <c r="D1042" s="2"/>
      <c r="E1042" s="2"/>
      <c r="F1042" s="2"/>
      <c r="G1042" s="2"/>
      <c r="H1042" s="2"/>
      <c r="I1042" s="2"/>
      <c r="J1042" s="2"/>
      <c r="K1042" s="2"/>
      <c r="L1042" s="15"/>
      <c r="M1042" s="2"/>
      <c r="N1042" s="3"/>
      <c r="O1042" s="2"/>
      <c r="P1042" s="2"/>
      <c r="Q1042" s="2"/>
      <c r="R1042" s="2"/>
      <c r="S1042" s="2"/>
    </row>
    <row r="1043" spans="1:19" hidden="1" x14ac:dyDescent="0.25">
      <c r="A1043" s="37" t="s">
        <v>17</v>
      </c>
      <c r="B1043" s="6" t="s">
        <v>38</v>
      </c>
      <c r="C1043" s="4">
        <f>ROUNDUP(SUM(D1043+E1043+F1043+G1043+H1043+I1043+J1043+K1043+M1043+O1043+P1043+Q1043+R1043+S1043),2)</f>
        <v>3557536.2</v>
      </c>
      <c r="D1043" s="4">
        <f>ROUNDUP(SUM(F1043+G1043+H1043+I1043+J1043+K1043+M1043+O1043+P1043+Q1043+R1043+S1043)*0.0214,2)</f>
        <v>74536.2</v>
      </c>
      <c r="E1043" s="4"/>
      <c r="F1043" s="4"/>
      <c r="G1043" s="4"/>
      <c r="H1043" s="4">
        <v>1560000</v>
      </c>
      <c r="I1043" s="4">
        <v>650000</v>
      </c>
      <c r="J1043" s="4">
        <v>1273000</v>
      </c>
      <c r="K1043" s="4"/>
      <c r="L1043" s="1"/>
      <c r="M1043" s="4"/>
      <c r="N1043" s="5"/>
      <c r="O1043" s="4"/>
      <c r="P1043" s="4"/>
      <c r="Q1043" s="4"/>
      <c r="R1043" s="4"/>
      <c r="S1043" s="4"/>
    </row>
    <row r="1044" spans="1:19" hidden="1" x14ac:dyDescent="0.25">
      <c r="A1044" s="37" t="s">
        <v>18</v>
      </c>
      <c r="B1044" s="6" t="s">
        <v>39</v>
      </c>
      <c r="C1044" s="4">
        <f>ROUNDUP(SUM(D1044+E1044+F1044+G1044+H1044+I1044+J1044+K1044+M1044+O1044+P1044+Q1044+R1044+S1044),2)</f>
        <v>10893231</v>
      </c>
      <c r="D1044" s="4">
        <f>ROUNDUP(SUM(F1044+G1044+H1044+I1044+J1044+K1044+M1044+O1044+P1044+Q1044+R1044+S1044)*0.0214,2)</f>
        <v>228231</v>
      </c>
      <c r="E1044" s="4"/>
      <c r="F1044" s="4">
        <v>2954000</v>
      </c>
      <c r="G1044" s="4"/>
      <c r="H1044" s="4">
        <v>3934000</v>
      </c>
      <c r="I1044" s="4">
        <v>1433000</v>
      </c>
      <c r="J1044" s="4">
        <v>2344000</v>
      </c>
      <c r="K1044" s="4"/>
      <c r="L1044" s="1"/>
      <c r="M1044" s="4"/>
      <c r="N1044" s="5"/>
      <c r="O1044" s="4"/>
      <c r="P1044" s="4"/>
      <c r="Q1044" s="4"/>
      <c r="R1044" s="4"/>
      <c r="S1044" s="4"/>
    </row>
    <row r="1045" spans="1:19" hidden="1" x14ac:dyDescent="0.25">
      <c r="A1045" s="37" t="s">
        <v>19</v>
      </c>
      <c r="B1045" s="6" t="s">
        <v>49</v>
      </c>
      <c r="C1045" s="4">
        <f>ROUNDUP(SUM(D1045+E1045+F1045+G1045+H1045+I1045+J1045+K1045+M1045+O1045+P1045+Q1045+R1045+S1045),2)</f>
        <v>3676782.34</v>
      </c>
      <c r="D1045" s="4">
        <f>ROUNDUP(SUM(F1045+G1045+H1045+I1045+J1045+K1045+M1045+O1045+P1045+Q1045+R1045+S1045)*0.0214,2)</f>
        <v>77034.61</v>
      </c>
      <c r="E1045" s="4"/>
      <c r="F1045" s="4"/>
      <c r="G1045" s="4"/>
      <c r="H1045" s="4"/>
      <c r="I1045" s="4"/>
      <c r="J1045" s="4"/>
      <c r="K1045" s="4"/>
      <c r="L1045" s="1"/>
      <c r="M1045" s="4"/>
      <c r="N1045" s="5"/>
      <c r="O1045" s="4"/>
      <c r="P1045" s="4">
        <v>3599747.73</v>
      </c>
      <c r="Q1045" s="4"/>
      <c r="R1045" s="4"/>
      <c r="S1045" s="4"/>
    </row>
    <row r="1046" spans="1:19" hidden="1" x14ac:dyDescent="0.25">
      <c r="A1046" s="37" t="s">
        <v>20</v>
      </c>
      <c r="B1046" s="6" t="s">
        <v>51</v>
      </c>
      <c r="C1046" s="4">
        <f>ROUNDUP(SUM(D1046+E1046+F1046+G1046+H1046+I1046+J1046+K1046+M1046+O1046+P1046+Q1046+R1046+S1046),2)</f>
        <v>18539431.399999999</v>
      </c>
      <c r="D1046" s="4">
        <f>ROUNDUP(SUM(F1046+G1046+H1046+I1046+J1046+K1046+M1046+O1046+P1046+Q1046+R1046+S1046)*0.0214,2)</f>
        <v>388431.4</v>
      </c>
      <c r="E1046" s="4"/>
      <c r="F1046" s="4"/>
      <c r="G1046" s="4"/>
      <c r="H1046" s="4"/>
      <c r="I1046" s="4"/>
      <c r="J1046" s="4"/>
      <c r="K1046" s="4"/>
      <c r="L1046" s="1"/>
      <c r="M1046" s="4"/>
      <c r="N1046" s="5"/>
      <c r="O1046" s="4"/>
      <c r="P1046" s="4"/>
      <c r="Q1046" s="4"/>
      <c r="R1046" s="4">
        <v>18151000</v>
      </c>
      <c r="S1046" s="4"/>
    </row>
    <row r="1047" spans="1:19" hidden="1" x14ac:dyDescent="0.25">
      <c r="A1047" s="37" t="s">
        <v>21</v>
      </c>
      <c r="B1047" s="6" t="s">
        <v>54</v>
      </c>
      <c r="C1047" s="4">
        <f>ROUNDUP(SUM(D1047+E1047+F1047+G1047+H1047+I1047+J1047+K1047+M1047+O1047+P1047+Q1047+R1047+S1047),2)</f>
        <v>3938007.7</v>
      </c>
      <c r="D1047" s="4">
        <f>ROUNDUP(SUM(F1047+G1047+H1047+I1047+J1047+K1047+M1047+O1047+P1047+Q1047+R1047+S1047)*0.0214,2)</f>
        <v>82507.7</v>
      </c>
      <c r="E1047" s="4"/>
      <c r="F1047" s="4"/>
      <c r="G1047" s="4"/>
      <c r="H1047" s="4">
        <v>1967000</v>
      </c>
      <c r="I1047" s="4">
        <v>716500</v>
      </c>
      <c r="J1047" s="4">
        <v>1172000</v>
      </c>
      <c r="K1047" s="4"/>
      <c r="L1047" s="1"/>
      <c r="M1047" s="4"/>
      <c r="N1047" s="5"/>
      <c r="O1047" s="4"/>
      <c r="P1047" s="4"/>
      <c r="Q1047" s="4"/>
      <c r="R1047" s="4"/>
      <c r="S1047" s="4"/>
    </row>
    <row r="1048" spans="1:19" ht="29.25" hidden="1" customHeight="1" x14ac:dyDescent="0.25">
      <c r="A1048" s="93" t="s">
        <v>1861</v>
      </c>
      <c r="B1048" s="94"/>
      <c r="C1048" s="2">
        <f t="shared" ref="C1048:K1048" si="122">SUM(C1043:C1047)</f>
        <v>40604988.640000001</v>
      </c>
      <c r="D1048" s="2">
        <f t="shared" si="122"/>
        <v>850740.90999999992</v>
      </c>
      <c r="E1048" s="2">
        <f t="shared" si="122"/>
        <v>0</v>
      </c>
      <c r="F1048" s="2">
        <f t="shared" si="122"/>
        <v>2954000</v>
      </c>
      <c r="G1048" s="2">
        <f t="shared" si="122"/>
        <v>0</v>
      </c>
      <c r="H1048" s="2">
        <f t="shared" si="122"/>
        <v>7461000</v>
      </c>
      <c r="I1048" s="2">
        <f t="shared" si="122"/>
        <v>2799500</v>
      </c>
      <c r="J1048" s="2">
        <f t="shared" si="122"/>
        <v>4789000</v>
      </c>
      <c r="K1048" s="2">
        <f t="shared" si="122"/>
        <v>0</v>
      </c>
      <c r="L1048" s="15">
        <f>SUM(L1044:L1047)</f>
        <v>0</v>
      </c>
      <c r="M1048" s="2">
        <f>SUM(M1043:M1047)</f>
        <v>0</v>
      </c>
      <c r="N1048" s="2" t="s">
        <v>1675</v>
      </c>
      <c r="O1048" s="2">
        <f>SUM(O1043:O1047)</f>
        <v>0</v>
      </c>
      <c r="P1048" s="2">
        <f>SUM(P1043:P1047)</f>
        <v>3599747.73</v>
      </c>
      <c r="Q1048" s="2">
        <f>SUM(Q1043:Q1047)</f>
        <v>0</v>
      </c>
      <c r="R1048" s="2">
        <f>SUM(R1043:R1047)</f>
        <v>18151000</v>
      </c>
      <c r="S1048" s="2">
        <f>SUM(S1043:S1047)</f>
        <v>0</v>
      </c>
    </row>
    <row r="1049" spans="1:19" ht="15" hidden="1" customHeight="1" x14ac:dyDescent="0.25">
      <c r="A1049" s="95" t="s">
        <v>1865</v>
      </c>
      <c r="B1049" s="96"/>
      <c r="C1049" s="97"/>
      <c r="D1049" s="2"/>
      <c r="E1049" s="2"/>
      <c r="F1049" s="2"/>
      <c r="G1049" s="2"/>
      <c r="H1049" s="2"/>
      <c r="I1049" s="2"/>
      <c r="J1049" s="2"/>
      <c r="K1049" s="2"/>
      <c r="L1049" s="15"/>
      <c r="M1049" s="2"/>
      <c r="N1049" s="3"/>
      <c r="O1049" s="2"/>
      <c r="P1049" s="2"/>
      <c r="Q1049" s="2"/>
      <c r="R1049" s="2"/>
      <c r="S1049" s="2"/>
    </row>
    <row r="1050" spans="1:19" hidden="1" x14ac:dyDescent="0.25">
      <c r="A1050" s="37" t="s">
        <v>22</v>
      </c>
      <c r="B1050" s="6" t="s">
        <v>58</v>
      </c>
      <c r="C1050" s="4">
        <f t="shared" ref="C1050:C1064" si="123">ROUNDUP(SUM(D1050+E1050+F1050+G1050+H1050+I1050+J1050+K1050+M1050+O1050+P1050+Q1050+R1050+S1050),2)</f>
        <v>7334334.3499999996</v>
      </c>
      <c r="D1050" s="4">
        <f t="shared" ref="D1050:D1064" si="124">ROUNDUP(SUM(F1050+G1050+H1050+I1050+J1050+K1050+M1050+O1050+P1050+Q1050+R1050+S1050)*0.0214,2)</f>
        <v>153666.30000000002</v>
      </c>
      <c r="E1050" s="4"/>
      <c r="F1050" s="4"/>
      <c r="G1050" s="4"/>
      <c r="H1050" s="4"/>
      <c r="I1050" s="4"/>
      <c r="J1050" s="4"/>
      <c r="K1050" s="4"/>
      <c r="L1050" s="1"/>
      <c r="M1050" s="4"/>
      <c r="N1050" s="5"/>
      <c r="O1050" s="4"/>
      <c r="P1050" s="4"/>
      <c r="Q1050" s="4">
        <v>7180668.0499999998</v>
      </c>
      <c r="R1050" s="4"/>
      <c r="S1050" s="4"/>
    </row>
    <row r="1051" spans="1:19" hidden="1" x14ac:dyDescent="0.25">
      <c r="A1051" s="37" t="s">
        <v>23</v>
      </c>
      <c r="B1051" s="6" t="s">
        <v>62</v>
      </c>
      <c r="C1051" s="4">
        <f t="shared" si="123"/>
        <v>3559989.25</v>
      </c>
      <c r="D1051" s="4">
        <f t="shared" si="124"/>
        <v>74587.599999999991</v>
      </c>
      <c r="E1051" s="4"/>
      <c r="F1051" s="4"/>
      <c r="G1051" s="4"/>
      <c r="H1051" s="4"/>
      <c r="I1051" s="4"/>
      <c r="J1051" s="4"/>
      <c r="K1051" s="4"/>
      <c r="L1051" s="1"/>
      <c r="M1051" s="4"/>
      <c r="N1051" s="5"/>
      <c r="O1051" s="4"/>
      <c r="P1051" s="4"/>
      <c r="Q1051" s="4">
        <v>3485401.65</v>
      </c>
      <c r="R1051" s="4"/>
      <c r="S1051" s="4"/>
    </row>
    <row r="1052" spans="1:19" hidden="1" x14ac:dyDescent="0.25">
      <c r="A1052" s="37" t="s">
        <v>24</v>
      </c>
      <c r="B1052" s="6" t="s">
        <v>64</v>
      </c>
      <c r="C1052" s="4">
        <f t="shared" si="123"/>
        <v>5163350.5</v>
      </c>
      <c r="D1052" s="4">
        <f t="shared" si="124"/>
        <v>108180.64</v>
      </c>
      <c r="E1052" s="4"/>
      <c r="F1052" s="4">
        <v>1012171.72</v>
      </c>
      <c r="G1052" s="4"/>
      <c r="H1052" s="4"/>
      <c r="I1052" s="4"/>
      <c r="J1052" s="4">
        <v>557596.49</v>
      </c>
      <c r="K1052" s="4"/>
      <c r="L1052" s="1"/>
      <c r="M1052" s="4"/>
      <c r="N1052" s="5"/>
      <c r="O1052" s="4"/>
      <c r="P1052" s="4"/>
      <c r="Q1052" s="4">
        <v>3485401.65</v>
      </c>
      <c r="R1052" s="4"/>
      <c r="S1052" s="4"/>
    </row>
    <row r="1053" spans="1:19" hidden="1" x14ac:dyDescent="0.25">
      <c r="A1053" s="37" t="s">
        <v>25</v>
      </c>
      <c r="B1053" s="6" t="s">
        <v>66</v>
      </c>
      <c r="C1053" s="4">
        <f t="shared" si="123"/>
        <v>3541402.14</v>
      </c>
      <c r="D1053" s="4">
        <f t="shared" si="124"/>
        <v>74198.17</v>
      </c>
      <c r="E1053" s="4"/>
      <c r="F1053" s="4"/>
      <c r="G1053" s="4"/>
      <c r="H1053" s="4"/>
      <c r="I1053" s="4"/>
      <c r="J1053" s="4"/>
      <c r="K1053" s="4"/>
      <c r="L1053" s="1"/>
      <c r="M1053" s="4"/>
      <c r="N1053" s="5"/>
      <c r="O1053" s="4"/>
      <c r="P1053" s="4"/>
      <c r="Q1053" s="4">
        <v>3467203.97</v>
      </c>
      <c r="R1053" s="4"/>
      <c r="S1053" s="4"/>
    </row>
    <row r="1054" spans="1:19" hidden="1" x14ac:dyDescent="0.25">
      <c r="A1054" s="37" t="s">
        <v>26</v>
      </c>
      <c r="B1054" s="6" t="s">
        <v>68</v>
      </c>
      <c r="C1054" s="4">
        <f t="shared" si="123"/>
        <v>4161163.33</v>
      </c>
      <c r="D1054" s="4">
        <f t="shared" si="124"/>
        <v>87183.18</v>
      </c>
      <c r="E1054" s="4"/>
      <c r="F1054" s="4"/>
      <c r="G1054" s="4"/>
      <c r="H1054" s="4"/>
      <c r="I1054" s="4"/>
      <c r="J1054" s="4">
        <v>559280.23</v>
      </c>
      <c r="K1054" s="4"/>
      <c r="L1054" s="1"/>
      <c r="M1054" s="4"/>
      <c r="N1054" s="5"/>
      <c r="O1054" s="4"/>
      <c r="P1054" s="4"/>
      <c r="Q1054" s="4">
        <v>3514699.92</v>
      </c>
      <c r="R1054" s="4"/>
      <c r="S1054" s="4"/>
    </row>
    <row r="1055" spans="1:19" hidden="1" x14ac:dyDescent="0.25">
      <c r="A1055" s="37" t="s">
        <v>27</v>
      </c>
      <c r="B1055" s="6" t="s">
        <v>90</v>
      </c>
      <c r="C1055" s="4">
        <f t="shared" si="123"/>
        <v>8644009.7799999993</v>
      </c>
      <c r="D1055" s="4">
        <f t="shared" si="124"/>
        <v>181106.14</v>
      </c>
      <c r="E1055" s="4"/>
      <c r="F1055" s="4"/>
      <c r="G1055" s="4"/>
      <c r="H1055" s="4"/>
      <c r="I1055" s="4"/>
      <c r="J1055" s="4"/>
      <c r="K1055" s="4"/>
      <c r="L1055" s="1"/>
      <c r="M1055" s="4"/>
      <c r="N1055" s="5"/>
      <c r="O1055" s="4"/>
      <c r="P1055" s="4"/>
      <c r="Q1055" s="4">
        <v>8462903.6400000006</v>
      </c>
      <c r="R1055" s="4"/>
      <c r="S1055" s="4"/>
    </row>
    <row r="1056" spans="1:19" hidden="1" x14ac:dyDescent="0.25">
      <c r="A1056" s="37" t="s">
        <v>28</v>
      </c>
      <c r="B1056" s="6" t="s">
        <v>96</v>
      </c>
      <c r="C1056" s="4">
        <f t="shared" si="123"/>
        <v>6831227.7400000002</v>
      </c>
      <c r="D1056" s="4">
        <f t="shared" si="124"/>
        <v>143125.40000000002</v>
      </c>
      <c r="E1056" s="4"/>
      <c r="F1056" s="4"/>
      <c r="G1056" s="4"/>
      <c r="H1056" s="4"/>
      <c r="I1056" s="4"/>
      <c r="J1056" s="4"/>
      <c r="K1056" s="4"/>
      <c r="L1056" s="1"/>
      <c r="M1056" s="4"/>
      <c r="N1056" s="5"/>
      <c r="O1056" s="4"/>
      <c r="P1056" s="4"/>
      <c r="Q1056" s="4">
        <v>6688102.3399999999</v>
      </c>
      <c r="R1056" s="4"/>
      <c r="S1056" s="4"/>
    </row>
    <row r="1057" spans="1:19" hidden="1" x14ac:dyDescent="0.25">
      <c r="A1057" s="37" t="s">
        <v>29</v>
      </c>
      <c r="B1057" s="6" t="s">
        <v>98</v>
      </c>
      <c r="C1057" s="4">
        <f t="shared" si="123"/>
        <v>12777244.33</v>
      </c>
      <c r="D1057" s="4">
        <f t="shared" si="124"/>
        <v>267704.16000000003</v>
      </c>
      <c r="E1057" s="4"/>
      <c r="F1057" s="4"/>
      <c r="G1057" s="4"/>
      <c r="H1057" s="4"/>
      <c r="I1057" s="4"/>
      <c r="J1057" s="4"/>
      <c r="K1057" s="4"/>
      <c r="L1057" s="1"/>
      <c r="M1057" s="4"/>
      <c r="N1057" s="5"/>
      <c r="O1057" s="4"/>
      <c r="P1057" s="4"/>
      <c r="Q1057" s="4">
        <v>12509540.17</v>
      </c>
      <c r="R1057" s="4"/>
      <c r="S1057" s="4"/>
    </row>
    <row r="1058" spans="1:19" hidden="1" x14ac:dyDescent="0.25">
      <c r="A1058" s="37" t="s">
        <v>30</v>
      </c>
      <c r="B1058" s="6" t="s">
        <v>100</v>
      </c>
      <c r="C1058" s="4">
        <f t="shared" si="123"/>
        <v>17162434.469999999</v>
      </c>
      <c r="D1058" s="4">
        <f t="shared" si="124"/>
        <v>359581.07</v>
      </c>
      <c r="E1058" s="4"/>
      <c r="F1058" s="4">
        <v>4293313.2299999995</v>
      </c>
      <c r="G1058" s="4"/>
      <c r="H1058" s="4"/>
      <c r="I1058" s="4"/>
      <c r="J1058" s="4"/>
      <c r="K1058" s="4"/>
      <c r="L1058" s="1"/>
      <c r="M1058" s="4"/>
      <c r="N1058" s="5"/>
      <c r="O1058" s="4"/>
      <c r="P1058" s="4"/>
      <c r="Q1058" s="4">
        <v>12509540.17</v>
      </c>
      <c r="R1058" s="4"/>
      <c r="S1058" s="4"/>
    </row>
    <row r="1059" spans="1:19" hidden="1" x14ac:dyDescent="0.25">
      <c r="A1059" s="37" t="s">
        <v>31</v>
      </c>
      <c r="B1059" s="6" t="s">
        <v>104</v>
      </c>
      <c r="C1059" s="4">
        <f t="shared" si="123"/>
        <v>6895164.3799999999</v>
      </c>
      <c r="D1059" s="4">
        <f t="shared" si="124"/>
        <v>144464.97</v>
      </c>
      <c r="E1059" s="4"/>
      <c r="F1059" s="4"/>
      <c r="G1059" s="4"/>
      <c r="H1059" s="4"/>
      <c r="I1059" s="4"/>
      <c r="J1059" s="4">
        <v>930171.46</v>
      </c>
      <c r="K1059" s="4"/>
      <c r="L1059" s="1"/>
      <c r="M1059" s="4"/>
      <c r="N1059" s="5"/>
      <c r="O1059" s="4"/>
      <c r="P1059" s="4"/>
      <c r="Q1059" s="4">
        <v>5820527.9500000002</v>
      </c>
      <c r="R1059" s="4"/>
      <c r="S1059" s="4"/>
    </row>
    <row r="1060" spans="1:19" hidden="1" x14ac:dyDescent="0.25">
      <c r="A1060" s="37" t="s">
        <v>48</v>
      </c>
      <c r="B1060" s="6" t="s">
        <v>106</v>
      </c>
      <c r="C1060" s="4">
        <f t="shared" si="123"/>
        <v>12777244.33</v>
      </c>
      <c r="D1060" s="4">
        <f t="shared" si="124"/>
        <v>267704.16000000003</v>
      </c>
      <c r="E1060" s="4"/>
      <c r="F1060" s="4"/>
      <c r="G1060" s="4"/>
      <c r="H1060" s="4"/>
      <c r="I1060" s="4"/>
      <c r="J1060" s="4"/>
      <c r="K1060" s="4"/>
      <c r="L1060" s="1"/>
      <c r="M1060" s="4"/>
      <c r="N1060" s="5"/>
      <c r="O1060" s="4"/>
      <c r="P1060" s="4"/>
      <c r="Q1060" s="4">
        <v>12509540.17</v>
      </c>
      <c r="R1060" s="4"/>
      <c r="S1060" s="4"/>
    </row>
    <row r="1061" spans="1:19" hidden="1" x14ac:dyDescent="0.25">
      <c r="A1061" s="37" t="s">
        <v>32</v>
      </c>
      <c r="B1061" s="6" t="s">
        <v>108</v>
      </c>
      <c r="C1061" s="4">
        <f t="shared" si="123"/>
        <v>12777244.33</v>
      </c>
      <c r="D1061" s="4">
        <f t="shared" si="124"/>
        <v>267704.16000000003</v>
      </c>
      <c r="E1061" s="4"/>
      <c r="F1061" s="4"/>
      <c r="G1061" s="4"/>
      <c r="H1061" s="4"/>
      <c r="I1061" s="4"/>
      <c r="J1061" s="4"/>
      <c r="K1061" s="4"/>
      <c r="L1061" s="1"/>
      <c r="M1061" s="4"/>
      <c r="N1061" s="5"/>
      <c r="O1061" s="4"/>
      <c r="P1061" s="4"/>
      <c r="Q1061" s="4">
        <v>12509540.17</v>
      </c>
      <c r="R1061" s="4"/>
      <c r="S1061" s="4"/>
    </row>
    <row r="1062" spans="1:19" hidden="1" x14ac:dyDescent="0.25">
      <c r="A1062" s="37" t="s">
        <v>50</v>
      </c>
      <c r="B1062" s="6" t="s">
        <v>137</v>
      </c>
      <c r="C1062" s="4">
        <f t="shared" si="123"/>
        <v>6923236.5700000003</v>
      </c>
      <c r="D1062" s="4">
        <f t="shared" si="124"/>
        <v>145053.13</v>
      </c>
      <c r="E1062" s="4"/>
      <c r="F1062" s="4"/>
      <c r="G1062" s="4"/>
      <c r="H1062" s="4">
        <v>1359775.44</v>
      </c>
      <c r="I1062" s="4">
        <v>593758.82999999996</v>
      </c>
      <c r="J1062" s="4"/>
      <c r="K1062" s="4"/>
      <c r="L1062" s="1"/>
      <c r="M1062" s="4"/>
      <c r="N1062" s="5"/>
      <c r="O1062" s="4"/>
      <c r="P1062" s="4"/>
      <c r="Q1062" s="4">
        <v>4824649.17</v>
      </c>
      <c r="R1062" s="4"/>
      <c r="S1062" s="4"/>
    </row>
    <row r="1063" spans="1:19" hidden="1" x14ac:dyDescent="0.25">
      <c r="A1063" s="37" t="s">
        <v>33</v>
      </c>
      <c r="B1063" s="6" t="s">
        <v>152</v>
      </c>
      <c r="C1063" s="4">
        <f t="shared" si="123"/>
        <v>10888235.970000001</v>
      </c>
      <c r="D1063" s="4">
        <f t="shared" si="124"/>
        <v>228126.35</v>
      </c>
      <c r="E1063" s="4"/>
      <c r="F1063" s="4"/>
      <c r="G1063" s="4"/>
      <c r="H1063" s="4">
        <v>1880847.63</v>
      </c>
      <c r="I1063" s="4">
        <v>737692.71</v>
      </c>
      <c r="J1063" s="4">
        <v>1075137.68</v>
      </c>
      <c r="K1063" s="4"/>
      <c r="L1063" s="1"/>
      <c r="M1063" s="4"/>
      <c r="N1063" s="5" t="s">
        <v>1674</v>
      </c>
      <c r="O1063" s="4">
        <v>6966431.6000000006</v>
      </c>
      <c r="P1063" s="4"/>
      <c r="Q1063" s="4"/>
      <c r="R1063" s="4"/>
      <c r="S1063" s="4"/>
    </row>
    <row r="1064" spans="1:19" hidden="1" x14ac:dyDescent="0.25">
      <c r="A1064" s="37" t="s">
        <v>52</v>
      </c>
      <c r="B1064" s="6" t="s">
        <v>154</v>
      </c>
      <c r="C1064" s="4">
        <f t="shared" si="123"/>
        <v>11082446.390000001</v>
      </c>
      <c r="D1064" s="4">
        <f t="shared" si="124"/>
        <v>232195.38</v>
      </c>
      <c r="E1064" s="4"/>
      <c r="F1064" s="4"/>
      <c r="G1064" s="4"/>
      <c r="H1064" s="4">
        <v>1868578.25</v>
      </c>
      <c r="I1064" s="4">
        <v>732880.5</v>
      </c>
      <c r="J1064" s="4">
        <v>1068124.21</v>
      </c>
      <c r="K1064" s="4"/>
      <c r="L1064" s="1"/>
      <c r="M1064" s="4"/>
      <c r="N1064" s="5"/>
      <c r="O1064" s="4"/>
      <c r="P1064" s="4"/>
      <c r="Q1064" s="4">
        <v>7180668.0499999998</v>
      </c>
      <c r="R1064" s="4"/>
      <c r="S1064" s="4"/>
    </row>
    <row r="1065" spans="1:19" ht="15" hidden="1" customHeight="1" x14ac:dyDescent="0.25">
      <c r="A1065" s="93" t="s">
        <v>1895</v>
      </c>
      <c r="B1065" s="94"/>
      <c r="C1065" s="2">
        <f t="shared" ref="C1065:M1065" si="125">SUM(C1050:C1064)</f>
        <v>130518727.86</v>
      </c>
      <c r="D1065" s="2">
        <f t="shared" si="125"/>
        <v>2734580.81</v>
      </c>
      <c r="E1065" s="2">
        <f t="shared" si="125"/>
        <v>0</v>
      </c>
      <c r="F1065" s="2">
        <f t="shared" si="125"/>
        <v>5305484.9499999993</v>
      </c>
      <c r="G1065" s="2">
        <f t="shared" si="125"/>
        <v>0</v>
      </c>
      <c r="H1065" s="2">
        <f t="shared" si="125"/>
        <v>5109201.32</v>
      </c>
      <c r="I1065" s="2">
        <f t="shared" si="125"/>
        <v>2064332.04</v>
      </c>
      <c r="J1065" s="2">
        <f t="shared" si="125"/>
        <v>4190310.07</v>
      </c>
      <c r="K1065" s="2">
        <f t="shared" si="125"/>
        <v>0</v>
      </c>
      <c r="L1065" s="15">
        <f t="shared" si="125"/>
        <v>0</v>
      </c>
      <c r="M1065" s="2">
        <f t="shared" si="125"/>
        <v>0</v>
      </c>
      <c r="N1065" s="2" t="s">
        <v>1675</v>
      </c>
      <c r="O1065" s="2">
        <f>SUM(O1050:O1064)</f>
        <v>6966431.6000000006</v>
      </c>
      <c r="P1065" s="2">
        <f>SUM(P1050:P1064)</f>
        <v>0</v>
      </c>
      <c r="Q1065" s="2">
        <f>SUM(Q1050:Q1064)</f>
        <v>104148387.07000001</v>
      </c>
      <c r="R1065" s="2">
        <f>SUM(R1050:R1064)</f>
        <v>0</v>
      </c>
      <c r="S1065" s="2">
        <f>SUM(S1050:S1064)</f>
        <v>0</v>
      </c>
    </row>
    <row r="1066" spans="1:19" ht="15" hidden="1" customHeight="1" x14ac:dyDescent="0.25">
      <c r="A1066" s="95" t="s">
        <v>1738</v>
      </c>
      <c r="B1066" s="96"/>
      <c r="C1066" s="97"/>
      <c r="D1066" s="2"/>
      <c r="E1066" s="2"/>
      <c r="F1066" s="2"/>
      <c r="G1066" s="2"/>
      <c r="H1066" s="2"/>
      <c r="I1066" s="2"/>
      <c r="J1066" s="2"/>
      <c r="K1066" s="2"/>
      <c r="L1066" s="15"/>
      <c r="M1066" s="2"/>
      <c r="N1066" s="3"/>
      <c r="O1066" s="2"/>
      <c r="P1066" s="2"/>
      <c r="Q1066" s="2"/>
      <c r="R1066" s="2"/>
      <c r="S1066" s="2"/>
    </row>
    <row r="1067" spans="1:19" hidden="1" x14ac:dyDescent="0.25">
      <c r="A1067" s="37" t="s">
        <v>34</v>
      </c>
      <c r="B1067" s="6" t="s">
        <v>189</v>
      </c>
      <c r="C1067" s="4">
        <f>ROUNDUP(SUM(D1067+E1067+F1067+G1067+H1067+I1067+J1067+K1067+M1067+O1067+P1067+Q1067+R1067+S1067),2)</f>
        <v>6235168.4400000004</v>
      </c>
      <c r="D1067" s="4">
        <f>ROUNDUP(SUM(F1067+G1067+H1067+I1067+J1067+K1067+M1067+O1067+P1067+Q1067+R1067+S1067)*0.0214,2)</f>
        <v>130636.98</v>
      </c>
      <c r="E1067" s="4"/>
      <c r="F1067" s="4"/>
      <c r="G1067" s="4"/>
      <c r="H1067" s="4"/>
      <c r="I1067" s="4">
        <v>311997.65000000002</v>
      </c>
      <c r="J1067" s="4">
        <v>408429.52</v>
      </c>
      <c r="K1067" s="4"/>
      <c r="L1067" s="1"/>
      <c r="M1067" s="4"/>
      <c r="N1067" s="5" t="s">
        <v>1673</v>
      </c>
      <c r="O1067" s="4">
        <v>5384104.29</v>
      </c>
      <c r="P1067" s="4"/>
      <c r="Q1067" s="4"/>
      <c r="R1067" s="4"/>
      <c r="S1067" s="4"/>
    </row>
    <row r="1068" spans="1:19" hidden="1" x14ac:dyDescent="0.25">
      <c r="A1068" s="37" t="s">
        <v>1676</v>
      </c>
      <c r="B1068" s="6" t="s">
        <v>191</v>
      </c>
      <c r="C1068" s="4">
        <f>ROUNDUP(SUM(D1068+E1068+F1068+G1068+H1068+I1068+J1068+K1068+M1068+O1068+P1068+Q1068+R1068+S1068),2)</f>
        <v>8562680.9399999995</v>
      </c>
      <c r="D1068" s="4">
        <f>ROUNDUP(SUM(F1068+G1068+H1068+I1068+J1068+K1068+M1068+O1068+P1068+Q1068+R1068+S1068)*0.0214,2)</f>
        <v>179402.17</v>
      </c>
      <c r="E1068" s="4"/>
      <c r="F1068" s="4"/>
      <c r="G1068" s="4"/>
      <c r="H1068" s="4"/>
      <c r="I1068" s="4"/>
      <c r="J1068" s="4"/>
      <c r="K1068" s="4"/>
      <c r="L1068" s="1"/>
      <c r="M1068" s="4"/>
      <c r="N1068" s="5" t="s">
        <v>1674</v>
      </c>
      <c r="O1068" s="4">
        <v>8383278.7699999996</v>
      </c>
      <c r="P1068" s="4"/>
      <c r="Q1068" s="4"/>
      <c r="R1068" s="4"/>
      <c r="S1068" s="4"/>
    </row>
    <row r="1069" spans="1:19" hidden="1" x14ac:dyDescent="0.25">
      <c r="A1069" s="37" t="s">
        <v>35</v>
      </c>
      <c r="B1069" s="6" t="s">
        <v>193</v>
      </c>
      <c r="C1069" s="4">
        <f>ROUNDUP(SUM(D1069+E1069+F1069+G1069+H1069+I1069+J1069+K1069+M1069+O1069+P1069+Q1069+R1069+S1069),2)</f>
        <v>8455597.9299999997</v>
      </c>
      <c r="D1069" s="4">
        <f>ROUNDUP(SUM(F1069+G1069+H1069+I1069+J1069+K1069+M1069+O1069+P1069+Q1069+R1069+S1069)*0.0214,2)</f>
        <v>177158.61000000002</v>
      </c>
      <c r="E1069" s="4"/>
      <c r="F1069" s="4"/>
      <c r="G1069" s="4"/>
      <c r="H1069" s="4"/>
      <c r="I1069" s="4"/>
      <c r="J1069" s="4"/>
      <c r="K1069" s="4"/>
      <c r="L1069" s="1"/>
      <c r="M1069" s="4"/>
      <c r="N1069" s="5" t="s">
        <v>1673</v>
      </c>
      <c r="O1069" s="4">
        <v>8278439.3200000003</v>
      </c>
      <c r="P1069" s="4"/>
      <c r="Q1069" s="4"/>
      <c r="R1069" s="4"/>
      <c r="S1069" s="4"/>
    </row>
    <row r="1070" spans="1:19" ht="15" hidden="1" customHeight="1" x14ac:dyDescent="0.25">
      <c r="A1070" s="93" t="s">
        <v>1896</v>
      </c>
      <c r="B1070" s="94"/>
      <c r="C1070" s="2">
        <f t="shared" ref="C1070:M1070" si="126">SUM(C1067:C1069)</f>
        <v>23253447.309999999</v>
      </c>
      <c r="D1070" s="2">
        <f t="shared" si="126"/>
        <v>487197.76</v>
      </c>
      <c r="E1070" s="2">
        <f t="shared" si="126"/>
        <v>0</v>
      </c>
      <c r="F1070" s="2">
        <f t="shared" si="126"/>
        <v>0</v>
      </c>
      <c r="G1070" s="2">
        <f t="shared" si="126"/>
        <v>0</v>
      </c>
      <c r="H1070" s="2">
        <f t="shared" si="126"/>
        <v>0</v>
      </c>
      <c r="I1070" s="2">
        <f t="shared" si="126"/>
        <v>311997.65000000002</v>
      </c>
      <c r="J1070" s="2">
        <f t="shared" si="126"/>
        <v>408429.52</v>
      </c>
      <c r="K1070" s="2">
        <f t="shared" si="126"/>
        <v>0</v>
      </c>
      <c r="L1070" s="15">
        <f t="shared" si="126"/>
        <v>0</v>
      </c>
      <c r="M1070" s="2">
        <f t="shared" si="126"/>
        <v>0</v>
      </c>
      <c r="N1070" s="2" t="s">
        <v>1675</v>
      </c>
      <c r="O1070" s="2">
        <f>SUM(O1067:O1069)</f>
        <v>22045822.379999999</v>
      </c>
      <c r="P1070" s="2">
        <f>SUM(P1067:P1069)</f>
        <v>0</v>
      </c>
      <c r="Q1070" s="2">
        <f>SUM(Q1067:Q1069)</f>
        <v>0</v>
      </c>
      <c r="R1070" s="2">
        <f>SUM(R1067:R1069)</f>
        <v>0</v>
      </c>
      <c r="S1070" s="2">
        <f>SUM(S1067:S1069)</f>
        <v>0</v>
      </c>
    </row>
    <row r="1071" spans="1:19" ht="15" hidden="1" customHeight="1" x14ac:dyDescent="0.25">
      <c r="A1071" s="95" t="s">
        <v>1868</v>
      </c>
      <c r="B1071" s="96"/>
      <c r="C1071" s="97"/>
      <c r="D1071" s="2"/>
      <c r="E1071" s="2"/>
      <c r="F1071" s="2"/>
      <c r="G1071" s="2"/>
      <c r="H1071" s="2"/>
      <c r="I1071" s="2"/>
      <c r="J1071" s="2"/>
      <c r="K1071" s="2"/>
      <c r="L1071" s="15"/>
      <c r="M1071" s="2"/>
      <c r="N1071" s="3"/>
      <c r="O1071" s="2"/>
      <c r="P1071" s="2"/>
      <c r="Q1071" s="2"/>
      <c r="R1071" s="2"/>
      <c r="S1071" s="2"/>
    </row>
    <row r="1072" spans="1:19" hidden="1" x14ac:dyDescent="0.25">
      <c r="A1072" s="37" t="s">
        <v>1677</v>
      </c>
      <c r="B1072" s="6" t="s">
        <v>201</v>
      </c>
      <c r="C1072" s="4">
        <f t="shared" ref="C1072:C1087" si="127">ROUNDUP(SUM(D1072+E1072+F1072+G1072+H1072+I1072+J1072+K1072+M1072+O1072+P1072+Q1072+R1072+S1072),2)</f>
        <v>9330503.6500000004</v>
      </c>
      <c r="D1072" s="4">
        <f t="shared" ref="D1072:D1087" si="128">ROUNDUP(SUM(F1072+G1072+H1072+I1072+J1072+K1072+M1072+O1072+P1072+Q1072+R1072+S1072)*0.0214,2)</f>
        <v>195489.31</v>
      </c>
      <c r="E1072" s="4"/>
      <c r="F1072" s="4"/>
      <c r="G1072" s="4"/>
      <c r="H1072" s="4"/>
      <c r="I1072" s="4"/>
      <c r="J1072" s="4"/>
      <c r="K1072" s="4"/>
      <c r="L1072" s="1"/>
      <c r="M1072" s="4"/>
      <c r="N1072" s="5" t="s">
        <v>1674</v>
      </c>
      <c r="O1072" s="4">
        <v>9135014.3399999999</v>
      </c>
      <c r="P1072" s="4"/>
      <c r="Q1072" s="4"/>
      <c r="R1072" s="4"/>
      <c r="S1072" s="4"/>
    </row>
    <row r="1073" spans="1:19" hidden="1" x14ac:dyDescent="0.25">
      <c r="A1073" s="37" t="s">
        <v>1678</v>
      </c>
      <c r="B1073" s="6" t="s">
        <v>195</v>
      </c>
      <c r="C1073" s="4">
        <f t="shared" si="127"/>
        <v>9330503.6500000004</v>
      </c>
      <c r="D1073" s="4">
        <f t="shared" si="128"/>
        <v>195489.31</v>
      </c>
      <c r="E1073" s="4"/>
      <c r="F1073" s="4"/>
      <c r="G1073" s="4"/>
      <c r="H1073" s="4"/>
      <c r="I1073" s="4"/>
      <c r="J1073" s="4"/>
      <c r="K1073" s="4"/>
      <c r="L1073" s="1"/>
      <c r="M1073" s="4"/>
      <c r="N1073" s="5" t="s">
        <v>1674</v>
      </c>
      <c r="O1073" s="4">
        <v>9135014.3399999999</v>
      </c>
      <c r="P1073" s="4"/>
      <c r="Q1073" s="4"/>
      <c r="R1073" s="4"/>
      <c r="S1073" s="4"/>
    </row>
    <row r="1074" spans="1:19" hidden="1" x14ac:dyDescent="0.25">
      <c r="A1074" s="37" t="s">
        <v>1679</v>
      </c>
      <c r="B1074" s="6" t="s">
        <v>197</v>
      </c>
      <c r="C1074" s="4">
        <f t="shared" si="127"/>
        <v>5842636.0199999996</v>
      </c>
      <c r="D1074" s="4">
        <f t="shared" si="128"/>
        <v>122412.78</v>
      </c>
      <c r="E1074" s="4"/>
      <c r="F1074" s="4"/>
      <c r="G1074" s="4"/>
      <c r="H1074" s="4"/>
      <c r="I1074" s="4"/>
      <c r="J1074" s="4"/>
      <c r="K1074" s="4"/>
      <c r="L1074" s="1"/>
      <c r="M1074" s="4"/>
      <c r="N1074" s="5" t="s">
        <v>1674</v>
      </c>
      <c r="O1074" s="4">
        <v>5720223.2400000002</v>
      </c>
      <c r="P1074" s="4"/>
      <c r="Q1074" s="4"/>
      <c r="R1074" s="4"/>
      <c r="S1074" s="4"/>
    </row>
    <row r="1075" spans="1:19" hidden="1" x14ac:dyDescent="0.25">
      <c r="A1075" s="37" t="s">
        <v>1680</v>
      </c>
      <c r="B1075" s="6" t="s">
        <v>205</v>
      </c>
      <c r="C1075" s="4">
        <f t="shared" si="127"/>
        <v>8761832.5199999996</v>
      </c>
      <c r="D1075" s="4">
        <f t="shared" si="128"/>
        <v>183574.72</v>
      </c>
      <c r="E1075" s="4"/>
      <c r="F1075" s="4"/>
      <c r="G1075" s="4"/>
      <c r="H1075" s="4"/>
      <c r="I1075" s="4"/>
      <c r="J1075" s="4"/>
      <c r="K1075" s="4"/>
      <c r="L1075" s="1"/>
      <c r="M1075" s="4"/>
      <c r="N1075" s="5" t="s">
        <v>1674</v>
      </c>
      <c r="O1075" s="4">
        <v>8578257.8000000007</v>
      </c>
      <c r="P1075" s="4"/>
      <c r="Q1075" s="4"/>
      <c r="R1075" s="4"/>
      <c r="S1075" s="4"/>
    </row>
    <row r="1076" spans="1:19" hidden="1" x14ac:dyDescent="0.25">
      <c r="A1076" s="37" t="s">
        <v>1681</v>
      </c>
      <c r="B1076" s="6" t="s">
        <v>207</v>
      </c>
      <c r="C1076" s="4">
        <f t="shared" si="127"/>
        <v>9181307.4100000001</v>
      </c>
      <c r="D1076" s="4">
        <f t="shared" si="128"/>
        <v>192363.41</v>
      </c>
      <c r="E1076" s="4"/>
      <c r="F1076" s="4"/>
      <c r="G1076" s="4"/>
      <c r="H1076" s="4"/>
      <c r="I1076" s="4"/>
      <c r="J1076" s="4"/>
      <c r="K1076" s="4"/>
      <c r="L1076" s="1"/>
      <c r="M1076" s="4"/>
      <c r="N1076" s="5" t="s">
        <v>1674</v>
      </c>
      <c r="O1076" s="4">
        <v>8988944</v>
      </c>
      <c r="P1076" s="4"/>
      <c r="Q1076" s="4"/>
      <c r="R1076" s="4"/>
      <c r="S1076" s="4"/>
    </row>
    <row r="1077" spans="1:19" hidden="1" x14ac:dyDescent="0.25">
      <c r="A1077" s="37" t="s">
        <v>1682</v>
      </c>
      <c r="B1077" s="6" t="s">
        <v>209</v>
      </c>
      <c r="C1077" s="4">
        <f t="shared" si="127"/>
        <v>6197382.5</v>
      </c>
      <c r="D1077" s="4">
        <f t="shared" si="128"/>
        <v>129845.29999999999</v>
      </c>
      <c r="E1077" s="4"/>
      <c r="F1077" s="4"/>
      <c r="G1077" s="4"/>
      <c r="H1077" s="4"/>
      <c r="I1077" s="4"/>
      <c r="J1077" s="4"/>
      <c r="K1077" s="4"/>
      <c r="L1077" s="1"/>
      <c r="M1077" s="4"/>
      <c r="N1077" s="5" t="s">
        <v>1674</v>
      </c>
      <c r="O1077" s="4">
        <v>6067537.2000000002</v>
      </c>
      <c r="P1077" s="4"/>
      <c r="Q1077" s="4"/>
      <c r="R1077" s="4"/>
      <c r="S1077" s="4"/>
    </row>
    <row r="1078" spans="1:19" hidden="1" x14ac:dyDescent="0.25">
      <c r="A1078" s="37" t="s">
        <v>1683</v>
      </c>
      <c r="B1078" s="6" t="s">
        <v>211</v>
      </c>
      <c r="C1078" s="4">
        <f t="shared" si="127"/>
        <v>14820769.880000001</v>
      </c>
      <c r="D1078" s="4">
        <f t="shared" si="128"/>
        <v>310519.37</v>
      </c>
      <c r="E1078" s="4"/>
      <c r="F1078" s="4"/>
      <c r="G1078" s="4"/>
      <c r="H1078" s="4"/>
      <c r="I1078" s="4"/>
      <c r="J1078" s="4"/>
      <c r="K1078" s="4"/>
      <c r="L1078" s="1"/>
      <c r="M1078" s="4"/>
      <c r="N1078" s="5" t="s">
        <v>1674</v>
      </c>
      <c r="O1078" s="4">
        <v>5223805.9000000004</v>
      </c>
      <c r="P1078" s="4"/>
      <c r="Q1078" s="4">
        <v>9286444.6099999994</v>
      </c>
      <c r="R1078" s="4"/>
      <c r="S1078" s="4"/>
    </row>
    <row r="1079" spans="1:19" hidden="1" x14ac:dyDescent="0.25">
      <c r="A1079" s="37" t="s">
        <v>1684</v>
      </c>
      <c r="B1079" s="6" t="s">
        <v>213</v>
      </c>
      <c r="C1079" s="4">
        <f t="shared" si="127"/>
        <v>22005283.75</v>
      </c>
      <c r="D1079" s="4">
        <f t="shared" si="128"/>
        <v>461046.68</v>
      </c>
      <c r="E1079" s="4"/>
      <c r="F1079" s="4"/>
      <c r="G1079" s="4"/>
      <c r="H1079" s="4"/>
      <c r="I1079" s="4"/>
      <c r="J1079" s="4"/>
      <c r="K1079" s="4"/>
      <c r="L1079" s="1"/>
      <c r="M1079" s="4"/>
      <c r="N1079" s="5" t="s">
        <v>1674</v>
      </c>
      <c r="O1079" s="4">
        <v>8578257.8000000007</v>
      </c>
      <c r="P1079" s="4"/>
      <c r="Q1079" s="4">
        <v>12965979.27</v>
      </c>
      <c r="R1079" s="4"/>
      <c r="S1079" s="4"/>
    </row>
    <row r="1080" spans="1:19" hidden="1" x14ac:dyDescent="0.25">
      <c r="A1080" s="37" t="s">
        <v>1685</v>
      </c>
      <c r="B1080" s="6" t="s">
        <v>215</v>
      </c>
      <c r="C1080" s="4">
        <f t="shared" si="127"/>
        <v>9296073.75</v>
      </c>
      <c r="D1080" s="4">
        <f t="shared" si="128"/>
        <v>194767.95</v>
      </c>
      <c r="E1080" s="4"/>
      <c r="F1080" s="4"/>
      <c r="G1080" s="4"/>
      <c r="H1080" s="4"/>
      <c r="I1080" s="4"/>
      <c r="J1080" s="4"/>
      <c r="K1080" s="4"/>
      <c r="L1080" s="1"/>
      <c r="M1080" s="4"/>
      <c r="N1080" s="5" t="s">
        <v>1674</v>
      </c>
      <c r="O1080" s="4">
        <v>9101305.8000000007</v>
      </c>
      <c r="P1080" s="4"/>
      <c r="Q1080" s="4"/>
      <c r="R1080" s="4"/>
      <c r="S1080" s="4"/>
    </row>
    <row r="1081" spans="1:19" hidden="1" x14ac:dyDescent="0.25">
      <c r="A1081" s="37" t="s">
        <v>1686</v>
      </c>
      <c r="B1081" s="6" t="s">
        <v>217</v>
      </c>
      <c r="C1081" s="4">
        <f t="shared" si="127"/>
        <v>10669069.189999999</v>
      </c>
      <c r="D1081" s="4">
        <f t="shared" si="128"/>
        <v>223534.45</v>
      </c>
      <c r="E1081" s="4"/>
      <c r="F1081" s="4"/>
      <c r="G1081" s="4"/>
      <c r="H1081" s="4"/>
      <c r="I1081" s="4"/>
      <c r="J1081" s="4"/>
      <c r="K1081" s="4"/>
      <c r="L1081" s="1"/>
      <c r="M1081" s="4"/>
      <c r="N1081" s="5" t="s">
        <v>1674</v>
      </c>
      <c r="O1081" s="4">
        <v>10445534.74</v>
      </c>
      <c r="P1081" s="4"/>
      <c r="Q1081" s="4"/>
      <c r="R1081" s="4"/>
      <c r="S1081" s="4"/>
    </row>
    <row r="1082" spans="1:19" hidden="1" x14ac:dyDescent="0.25">
      <c r="A1082" s="37" t="s">
        <v>1687</v>
      </c>
      <c r="B1082" s="6" t="s">
        <v>229</v>
      </c>
      <c r="C1082" s="4">
        <f t="shared" si="127"/>
        <v>12279998.65</v>
      </c>
      <c r="D1082" s="4">
        <f t="shared" si="128"/>
        <v>257286.05000000002</v>
      </c>
      <c r="E1082" s="4"/>
      <c r="F1082" s="4"/>
      <c r="G1082" s="4"/>
      <c r="H1082" s="4"/>
      <c r="I1082" s="4"/>
      <c r="J1082" s="4"/>
      <c r="K1082" s="4"/>
      <c r="L1082" s="1"/>
      <c r="M1082" s="4"/>
      <c r="N1082" s="5" t="s">
        <v>1674</v>
      </c>
      <c r="O1082" s="4">
        <v>12022712.6</v>
      </c>
      <c r="P1082" s="4"/>
      <c r="Q1082" s="4"/>
      <c r="R1082" s="4"/>
      <c r="S1082" s="4"/>
    </row>
    <row r="1083" spans="1:19" hidden="1" x14ac:dyDescent="0.25">
      <c r="A1083" s="37" t="s">
        <v>1688</v>
      </c>
      <c r="B1083" s="6" t="s">
        <v>231</v>
      </c>
      <c r="C1083" s="4">
        <f t="shared" si="127"/>
        <v>9353456.9199999999</v>
      </c>
      <c r="D1083" s="4">
        <f t="shared" si="128"/>
        <v>195970.22</v>
      </c>
      <c r="E1083" s="4"/>
      <c r="F1083" s="4"/>
      <c r="G1083" s="4"/>
      <c r="H1083" s="4"/>
      <c r="I1083" s="4"/>
      <c r="J1083" s="4"/>
      <c r="K1083" s="4"/>
      <c r="L1083" s="1"/>
      <c r="M1083" s="4"/>
      <c r="N1083" s="5" t="s">
        <v>1674</v>
      </c>
      <c r="O1083" s="4">
        <v>9157486.6999999993</v>
      </c>
      <c r="P1083" s="4"/>
      <c r="Q1083" s="4"/>
      <c r="R1083" s="4"/>
      <c r="S1083" s="4"/>
    </row>
    <row r="1084" spans="1:19" hidden="1" x14ac:dyDescent="0.25">
      <c r="A1084" s="37" t="s">
        <v>1689</v>
      </c>
      <c r="B1084" s="6" t="s">
        <v>243</v>
      </c>
      <c r="C1084" s="4">
        <f t="shared" si="127"/>
        <v>5842636.0199999996</v>
      </c>
      <c r="D1084" s="4">
        <f t="shared" si="128"/>
        <v>122412.78</v>
      </c>
      <c r="E1084" s="4"/>
      <c r="F1084" s="4"/>
      <c r="G1084" s="4"/>
      <c r="H1084" s="4"/>
      <c r="I1084" s="4"/>
      <c r="J1084" s="4"/>
      <c r="K1084" s="4"/>
      <c r="L1084" s="1"/>
      <c r="M1084" s="4"/>
      <c r="N1084" s="5" t="s">
        <v>1674</v>
      </c>
      <c r="O1084" s="4">
        <v>5720223.2400000002</v>
      </c>
      <c r="P1084" s="4"/>
      <c r="Q1084" s="4"/>
      <c r="R1084" s="4"/>
      <c r="S1084" s="4"/>
    </row>
    <row r="1085" spans="1:19" hidden="1" x14ac:dyDescent="0.25">
      <c r="A1085" s="37" t="s">
        <v>1690</v>
      </c>
      <c r="B1085" s="6" t="s">
        <v>247</v>
      </c>
      <c r="C1085" s="4">
        <f t="shared" si="127"/>
        <v>9296073.75</v>
      </c>
      <c r="D1085" s="4">
        <f t="shared" si="128"/>
        <v>194767.95</v>
      </c>
      <c r="E1085" s="4"/>
      <c r="F1085" s="4"/>
      <c r="G1085" s="4"/>
      <c r="H1085" s="4"/>
      <c r="I1085" s="4"/>
      <c r="J1085" s="4"/>
      <c r="K1085" s="4"/>
      <c r="L1085" s="1"/>
      <c r="M1085" s="4"/>
      <c r="N1085" s="5" t="s">
        <v>1674</v>
      </c>
      <c r="O1085" s="4">
        <v>9101305.8000000007</v>
      </c>
      <c r="P1085" s="4"/>
      <c r="Q1085" s="4"/>
      <c r="R1085" s="4"/>
      <c r="S1085" s="4"/>
    </row>
    <row r="1086" spans="1:19" hidden="1" x14ac:dyDescent="0.25">
      <c r="A1086" s="37" t="s">
        <v>1691</v>
      </c>
      <c r="B1086" s="6" t="s">
        <v>251</v>
      </c>
      <c r="C1086" s="4">
        <f t="shared" si="127"/>
        <v>5834149.9900000002</v>
      </c>
      <c r="D1086" s="4">
        <f t="shared" si="128"/>
        <v>122234.98999999999</v>
      </c>
      <c r="E1086" s="4"/>
      <c r="F1086" s="4"/>
      <c r="G1086" s="4"/>
      <c r="H1086" s="4"/>
      <c r="I1086" s="4"/>
      <c r="J1086" s="4"/>
      <c r="K1086" s="4"/>
      <c r="L1086" s="1"/>
      <c r="M1086" s="4"/>
      <c r="N1086" s="5" t="s">
        <v>1674</v>
      </c>
      <c r="O1086" s="4">
        <v>5711915</v>
      </c>
      <c r="P1086" s="4"/>
      <c r="Q1086" s="4"/>
      <c r="R1086" s="4"/>
      <c r="S1086" s="4"/>
    </row>
    <row r="1087" spans="1:19" hidden="1" x14ac:dyDescent="0.25">
      <c r="A1087" s="37" t="s">
        <v>1692</v>
      </c>
      <c r="B1087" s="6" t="s">
        <v>253</v>
      </c>
      <c r="C1087" s="4">
        <f t="shared" si="127"/>
        <v>16245574.359999999</v>
      </c>
      <c r="D1087" s="4">
        <f t="shared" si="128"/>
        <v>340371.35000000003</v>
      </c>
      <c r="E1087" s="4"/>
      <c r="F1087" s="4"/>
      <c r="G1087" s="4"/>
      <c r="H1087" s="4"/>
      <c r="I1087" s="4"/>
      <c r="J1087" s="4"/>
      <c r="K1087" s="4"/>
      <c r="L1087" s="1"/>
      <c r="M1087" s="4"/>
      <c r="N1087" s="5" t="s">
        <v>1674</v>
      </c>
      <c r="O1087" s="4">
        <v>6067537.2000000002</v>
      </c>
      <c r="P1087" s="4"/>
      <c r="Q1087" s="4">
        <v>9837665.8100000005</v>
      </c>
      <c r="R1087" s="4"/>
      <c r="S1087" s="4"/>
    </row>
    <row r="1088" spans="1:19" ht="15" hidden="1" customHeight="1" x14ac:dyDescent="0.25">
      <c r="A1088" s="93" t="s">
        <v>1897</v>
      </c>
      <c r="B1088" s="94"/>
      <c r="C1088" s="2">
        <f t="shared" ref="C1088:M1088" si="129">SUM(C1072:C1087)</f>
        <v>164287252.00999999</v>
      </c>
      <c r="D1088" s="2">
        <f t="shared" si="129"/>
        <v>3442086.6200000006</v>
      </c>
      <c r="E1088" s="2">
        <f t="shared" si="129"/>
        <v>0</v>
      </c>
      <c r="F1088" s="2">
        <f t="shared" si="129"/>
        <v>0</v>
      </c>
      <c r="G1088" s="2">
        <f t="shared" si="129"/>
        <v>0</v>
      </c>
      <c r="H1088" s="2">
        <f t="shared" si="129"/>
        <v>0</v>
      </c>
      <c r="I1088" s="2">
        <f t="shared" si="129"/>
        <v>0</v>
      </c>
      <c r="J1088" s="2">
        <f t="shared" si="129"/>
        <v>0</v>
      </c>
      <c r="K1088" s="2">
        <f t="shared" si="129"/>
        <v>0</v>
      </c>
      <c r="L1088" s="15">
        <f t="shared" si="129"/>
        <v>0</v>
      </c>
      <c r="M1088" s="2">
        <f t="shared" si="129"/>
        <v>0</v>
      </c>
      <c r="N1088" s="2" t="s">
        <v>1675</v>
      </c>
      <c r="O1088" s="2">
        <f>SUM(O1072:O1087)</f>
        <v>128755075.69999999</v>
      </c>
      <c r="P1088" s="2">
        <f>SUM(P1072:P1087)</f>
        <v>0</v>
      </c>
      <c r="Q1088" s="2">
        <f>SUM(Q1072:Q1087)</f>
        <v>32090089.689999998</v>
      </c>
      <c r="R1088" s="2">
        <f>SUM(R1072:R1087)</f>
        <v>0</v>
      </c>
      <c r="S1088" s="2">
        <f>SUM(S1072:S1087)</f>
        <v>0</v>
      </c>
    </row>
    <row r="1089" spans="1:19" ht="15" hidden="1" customHeight="1" x14ac:dyDescent="0.25">
      <c r="A1089" s="95" t="s">
        <v>1870</v>
      </c>
      <c r="B1089" s="96"/>
      <c r="C1089" s="97"/>
      <c r="D1089" s="2"/>
      <c r="E1089" s="2"/>
      <c r="F1089" s="2"/>
      <c r="G1089" s="2"/>
      <c r="H1089" s="2"/>
      <c r="I1089" s="2"/>
      <c r="J1089" s="2"/>
      <c r="K1089" s="2"/>
      <c r="L1089" s="15"/>
      <c r="M1089" s="2"/>
      <c r="N1089" s="3"/>
      <c r="O1089" s="2"/>
      <c r="P1089" s="2"/>
      <c r="Q1089" s="2"/>
      <c r="R1089" s="2"/>
      <c r="S1089" s="2"/>
    </row>
    <row r="1090" spans="1:19" hidden="1" x14ac:dyDescent="0.25">
      <c r="A1090" s="37" t="s">
        <v>1693</v>
      </c>
      <c r="B1090" s="6" t="s">
        <v>255</v>
      </c>
      <c r="C1090" s="4">
        <f t="shared" ref="C1090:C1100" si="130">ROUNDUP(SUM(D1090+E1090+F1090+G1090+H1090+I1090+J1090+K1090+M1090+O1090+P1090+Q1090+R1090+S1090),2)</f>
        <v>49052293.920000002</v>
      </c>
      <c r="D1090" s="4">
        <f t="shared" ref="D1090:D1100" si="131">ROUNDUP(SUM(F1090+G1090+H1090+I1090+J1090+K1090+M1090+O1090+P1090+Q1090+R1090+S1090)*0.0214,2)</f>
        <v>1027725.76</v>
      </c>
      <c r="E1090" s="4"/>
      <c r="F1090" s="4"/>
      <c r="G1090" s="4"/>
      <c r="H1090" s="4"/>
      <c r="I1090" s="4"/>
      <c r="J1090" s="4"/>
      <c r="K1090" s="4"/>
      <c r="L1090" s="1"/>
      <c r="M1090" s="4"/>
      <c r="N1090" s="5" t="s">
        <v>1674</v>
      </c>
      <c r="O1090" s="4">
        <v>18122348.5</v>
      </c>
      <c r="P1090" s="4">
        <v>10669767.6</v>
      </c>
      <c r="Q1090" s="4">
        <v>19232452.059999999</v>
      </c>
      <c r="R1090" s="4"/>
      <c r="S1090" s="4"/>
    </row>
    <row r="1091" spans="1:19" hidden="1" x14ac:dyDescent="0.25">
      <c r="A1091" s="37" t="s">
        <v>1694</v>
      </c>
      <c r="B1091" s="6" t="s">
        <v>259</v>
      </c>
      <c r="C1091" s="4">
        <f t="shared" si="130"/>
        <v>14714044.48</v>
      </c>
      <c r="D1091" s="4">
        <f t="shared" si="131"/>
        <v>308283.29000000004</v>
      </c>
      <c r="E1091" s="4"/>
      <c r="F1091" s="4"/>
      <c r="G1091" s="4"/>
      <c r="H1091" s="4"/>
      <c r="I1091" s="4"/>
      <c r="J1091" s="4"/>
      <c r="K1091" s="4"/>
      <c r="L1091" s="1"/>
      <c r="M1091" s="4"/>
      <c r="N1091" s="5" t="s">
        <v>1674</v>
      </c>
      <c r="O1091" s="4">
        <v>14405761.189999999</v>
      </c>
      <c r="P1091" s="4"/>
      <c r="Q1091" s="4"/>
      <c r="R1091" s="4"/>
      <c r="S1091" s="4"/>
    </row>
    <row r="1092" spans="1:19" hidden="1" x14ac:dyDescent="0.25">
      <c r="A1092" s="37" t="s">
        <v>1695</v>
      </c>
      <c r="B1092" s="6" t="s">
        <v>262</v>
      </c>
      <c r="C1092" s="4">
        <f t="shared" si="130"/>
        <v>18756261.82</v>
      </c>
      <c r="D1092" s="4">
        <f t="shared" si="131"/>
        <v>392974.36</v>
      </c>
      <c r="E1092" s="4"/>
      <c r="F1092" s="4"/>
      <c r="G1092" s="4"/>
      <c r="H1092" s="4"/>
      <c r="I1092" s="4"/>
      <c r="J1092" s="4"/>
      <c r="K1092" s="4"/>
      <c r="L1092" s="1"/>
      <c r="M1092" s="4"/>
      <c r="N1092" s="5" t="s">
        <v>1674</v>
      </c>
      <c r="O1092" s="4">
        <v>18363287.460000001</v>
      </c>
      <c r="P1092" s="4"/>
      <c r="Q1092" s="4"/>
      <c r="R1092" s="4"/>
      <c r="S1092" s="4"/>
    </row>
    <row r="1093" spans="1:19" hidden="1" x14ac:dyDescent="0.25">
      <c r="A1093" s="37" t="s">
        <v>1696</v>
      </c>
      <c r="B1093" s="6" t="s">
        <v>264</v>
      </c>
      <c r="C1093" s="4">
        <f t="shared" si="130"/>
        <v>50609820.130000003</v>
      </c>
      <c r="D1093" s="4">
        <f t="shared" si="131"/>
        <v>1060358.48</v>
      </c>
      <c r="E1093" s="4"/>
      <c r="F1093" s="4">
        <v>5079958.04</v>
      </c>
      <c r="G1093" s="4">
        <v>7378219.0199999996</v>
      </c>
      <c r="H1093" s="4"/>
      <c r="I1093" s="4"/>
      <c r="J1093" s="4">
        <v>2783267.15</v>
      </c>
      <c r="K1093" s="4"/>
      <c r="L1093" s="1"/>
      <c r="M1093" s="4"/>
      <c r="N1093" s="5" t="s">
        <v>1674</v>
      </c>
      <c r="O1093" s="4">
        <v>16108573.470000001</v>
      </c>
      <c r="P1093" s="4">
        <v>6043060.8200000003</v>
      </c>
      <c r="Q1093" s="4">
        <v>12156383.15</v>
      </c>
      <c r="R1093" s="4"/>
      <c r="S1093" s="4"/>
    </row>
    <row r="1094" spans="1:19" hidden="1" x14ac:dyDescent="0.25">
      <c r="A1094" s="37" t="s">
        <v>1697</v>
      </c>
      <c r="B1094" s="6" t="s">
        <v>266</v>
      </c>
      <c r="C1094" s="4">
        <f t="shared" si="130"/>
        <v>54798390.960000001</v>
      </c>
      <c r="D1094" s="4">
        <f t="shared" si="131"/>
        <v>1148115.8899999999</v>
      </c>
      <c r="E1094" s="4"/>
      <c r="F1094" s="4"/>
      <c r="G1094" s="4"/>
      <c r="H1094" s="4"/>
      <c r="I1094" s="4"/>
      <c r="J1094" s="4"/>
      <c r="K1094" s="4"/>
      <c r="L1094" s="1"/>
      <c r="M1094" s="4"/>
      <c r="N1094" s="5" t="s">
        <v>1674</v>
      </c>
      <c r="O1094" s="4">
        <v>21078316.440000001</v>
      </c>
      <c r="P1094" s="4">
        <v>12410132.039999999</v>
      </c>
      <c r="Q1094" s="4">
        <v>20161826.59</v>
      </c>
      <c r="R1094" s="4"/>
      <c r="S1094" s="4"/>
    </row>
    <row r="1095" spans="1:19" hidden="1" x14ac:dyDescent="0.25">
      <c r="A1095" s="37" t="s">
        <v>55</v>
      </c>
      <c r="B1095" s="6" t="s">
        <v>268</v>
      </c>
      <c r="C1095" s="4">
        <f t="shared" si="130"/>
        <v>19730034.489999998</v>
      </c>
      <c r="D1095" s="4">
        <f t="shared" si="131"/>
        <v>413376.49</v>
      </c>
      <c r="E1095" s="4"/>
      <c r="F1095" s="4"/>
      <c r="G1095" s="4"/>
      <c r="H1095" s="4"/>
      <c r="I1095" s="4"/>
      <c r="J1095" s="4"/>
      <c r="K1095" s="4"/>
      <c r="L1095" s="1"/>
      <c r="M1095" s="4"/>
      <c r="N1095" s="5" t="s">
        <v>1674</v>
      </c>
      <c r="O1095" s="4">
        <v>19316658</v>
      </c>
      <c r="P1095" s="4"/>
      <c r="Q1095" s="4"/>
      <c r="R1095" s="4"/>
      <c r="S1095" s="4"/>
    </row>
    <row r="1096" spans="1:19" hidden="1" x14ac:dyDescent="0.25">
      <c r="A1096" s="37" t="s">
        <v>57</v>
      </c>
      <c r="B1096" s="6" t="s">
        <v>270</v>
      </c>
      <c r="C1096" s="4">
        <f t="shared" si="130"/>
        <v>42768205.579999998</v>
      </c>
      <c r="D1096" s="4">
        <f t="shared" si="131"/>
        <v>896063.84</v>
      </c>
      <c r="E1096" s="4"/>
      <c r="F1096" s="4"/>
      <c r="G1096" s="4"/>
      <c r="H1096" s="4"/>
      <c r="I1096" s="4"/>
      <c r="J1096" s="4">
        <v>3838252.38</v>
      </c>
      <c r="K1096" s="4"/>
      <c r="L1096" s="1"/>
      <c r="M1096" s="4"/>
      <c r="N1096" s="5" t="s">
        <v>1674</v>
      </c>
      <c r="O1096" s="4">
        <v>17872062.77</v>
      </c>
      <c r="P1096" s="4"/>
      <c r="Q1096" s="4">
        <v>20161826.59</v>
      </c>
      <c r="R1096" s="4"/>
      <c r="S1096" s="4"/>
    </row>
    <row r="1097" spans="1:19" hidden="1" x14ac:dyDescent="0.25">
      <c r="A1097" s="37" t="s">
        <v>59</v>
      </c>
      <c r="B1097" s="6" t="s">
        <v>272</v>
      </c>
      <c r="C1097" s="4">
        <f t="shared" si="130"/>
        <v>36446043.270000003</v>
      </c>
      <c r="D1097" s="4">
        <f t="shared" si="131"/>
        <v>763604.2</v>
      </c>
      <c r="E1097" s="4"/>
      <c r="F1097" s="4">
        <v>4018946.32</v>
      </c>
      <c r="G1097" s="4">
        <v>5837187.21</v>
      </c>
      <c r="H1097" s="4">
        <v>3852103.99</v>
      </c>
      <c r="I1097" s="4">
        <v>1682057.69</v>
      </c>
      <c r="J1097" s="4">
        <v>2201947.5699999998</v>
      </c>
      <c r="K1097" s="4"/>
      <c r="L1097" s="1"/>
      <c r="M1097" s="4"/>
      <c r="N1097" s="5" t="s">
        <v>1674</v>
      </c>
      <c r="O1097" s="4">
        <v>9439129.2300000004</v>
      </c>
      <c r="P1097" s="4"/>
      <c r="Q1097" s="4">
        <v>8651067.0600000005</v>
      </c>
      <c r="R1097" s="4"/>
      <c r="S1097" s="4"/>
    </row>
    <row r="1098" spans="1:19" hidden="1" x14ac:dyDescent="0.25">
      <c r="A1098" s="37" t="s">
        <v>61</v>
      </c>
      <c r="B1098" s="6" t="s">
        <v>274</v>
      </c>
      <c r="C1098" s="4">
        <f t="shared" si="130"/>
        <v>69920265.319999993</v>
      </c>
      <c r="D1098" s="4">
        <f t="shared" si="131"/>
        <v>1464943.8800000001</v>
      </c>
      <c r="E1098" s="4"/>
      <c r="F1098" s="4">
        <v>7468589.8799999999</v>
      </c>
      <c r="G1098" s="4">
        <v>9455381.5099999998</v>
      </c>
      <c r="H1098" s="4"/>
      <c r="I1098" s="4"/>
      <c r="J1098" s="4">
        <v>3835715.92</v>
      </c>
      <c r="K1098" s="4"/>
      <c r="L1098" s="1"/>
      <c r="M1098" s="4"/>
      <c r="N1098" s="5" t="s">
        <v>1674</v>
      </c>
      <c r="O1098" s="4">
        <v>17753670.349999998</v>
      </c>
      <c r="P1098" s="4">
        <v>10709511.719999999</v>
      </c>
      <c r="Q1098" s="4">
        <v>19232452.059999999</v>
      </c>
      <c r="R1098" s="4"/>
      <c r="S1098" s="4"/>
    </row>
    <row r="1099" spans="1:19" hidden="1" x14ac:dyDescent="0.25">
      <c r="A1099" s="37" t="s">
        <v>63</v>
      </c>
      <c r="B1099" s="6" t="s">
        <v>276</v>
      </c>
      <c r="C1099" s="4">
        <f t="shared" si="130"/>
        <v>18078439.66</v>
      </c>
      <c r="D1099" s="4">
        <f t="shared" si="131"/>
        <v>378772.87</v>
      </c>
      <c r="E1099" s="4"/>
      <c r="F1099" s="4"/>
      <c r="G1099" s="4"/>
      <c r="H1099" s="4"/>
      <c r="I1099" s="4"/>
      <c r="J1099" s="4"/>
      <c r="K1099" s="4"/>
      <c r="L1099" s="1"/>
      <c r="M1099" s="4"/>
      <c r="N1099" s="5" t="s">
        <v>1674</v>
      </c>
      <c r="O1099" s="4">
        <v>17699666.789999999</v>
      </c>
      <c r="P1099" s="4"/>
      <c r="Q1099" s="4"/>
      <c r="R1099" s="4"/>
      <c r="S1099" s="4"/>
    </row>
    <row r="1100" spans="1:19" hidden="1" x14ac:dyDescent="0.25">
      <c r="A1100" s="37" t="s">
        <v>65</v>
      </c>
      <c r="B1100" s="6" t="s">
        <v>278</v>
      </c>
      <c r="C1100" s="4">
        <f t="shared" si="130"/>
        <v>40586277.609999999</v>
      </c>
      <c r="D1100" s="4">
        <f t="shared" si="131"/>
        <v>850348.88</v>
      </c>
      <c r="E1100" s="4"/>
      <c r="F1100" s="4">
        <v>5116397.66</v>
      </c>
      <c r="G1100" s="4">
        <v>7431144.5499999998</v>
      </c>
      <c r="H1100" s="4">
        <v>4903995.8</v>
      </c>
      <c r="I1100" s="4">
        <v>2141376.21</v>
      </c>
      <c r="J1100" s="4">
        <v>2803232.12</v>
      </c>
      <c r="K1100" s="4"/>
      <c r="L1100" s="1"/>
      <c r="M1100" s="4"/>
      <c r="N1100" s="5"/>
      <c r="O1100" s="4"/>
      <c r="P1100" s="4">
        <v>4182731.26</v>
      </c>
      <c r="Q1100" s="4">
        <v>13157051.130000001</v>
      </c>
      <c r="R1100" s="4"/>
      <c r="S1100" s="4"/>
    </row>
    <row r="1101" spans="1:19" ht="15" hidden="1" customHeight="1" x14ac:dyDescent="0.25">
      <c r="A1101" s="93" t="s">
        <v>1898</v>
      </c>
      <c r="B1101" s="94"/>
      <c r="C1101" s="2">
        <f t="shared" ref="C1101:M1101" si="132">SUM(C1090:C1100)</f>
        <v>415460077.24000001</v>
      </c>
      <c r="D1101" s="2">
        <f t="shared" si="132"/>
        <v>8704567.9400000013</v>
      </c>
      <c r="E1101" s="2">
        <f t="shared" si="132"/>
        <v>0</v>
      </c>
      <c r="F1101" s="2">
        <f t="shared" si="132"/>
        <v>21683891.899999999</v>
      </c>
      <c r="G1101" s="2">
        <f t="shared" si="132"/>
        <v>30101932.290000003</v>
      </c>
      <c r="H1101" s="2">
        <f t="shared" si="132"/>
        <v>8756099.7899999991</v>
      </c>
      <c r="I1101" s="2">
        <f t="shared" si="132"/>
        <v>3823433.9</v>
      </c>
      <c r="J1101" s="2">
        <f t="shared" si="132"/>
        <v>15462415.140000001</v>
      </c>
      <c r="K1101" s="2">
        <f t="shared" si="132"/>
        <v>0</v>
      </c>
      <c r="L1101" s="15">
        <f t="shared" si="132"/>
        <v>0</v>
      </c>
      <c r="M1101" s="2">
        <f t="shared" si="132"/>
        <v>0</v>
      </c>
      <c r="N1101" s="2" t="s">
        <v>1675</v>
      </c>
      <c r="O1101" s="2">
        <f>SUM(O1090:O1100)</f>
        <v>170159474.19999999</v>
      </c>
      <c r="P1101" s="2">
        <f>SUM(P1090:P1100)</f>
        <v>44015203.439999998</v>
      </c>
      <c r="Q1101" s="2">
        <f>SUM(Q1090:Q1100)</f>
        <v>112753058.64</v>
      </c>
      <c r="R1101" s="2">
        <f>SUM(R1090:R1100)</f>
        <v>0</v>
      </c>
      <c r="S1101" s="2">
        <f>SUM(S1090:S1100)</f>
        <v>0</v>
      </c>
    </row>
    <row r="1102" spans="1:19" ht="15" hidden="1" customHeight="1" x14ac:dyDescent="0.25">
      <c r="A1102" s="95" t="s">
        <v>1872</v>
      </c>
      <c r="B1102" s="96"/>
      <c r="C1102" s="97"/>
      <c r="D1102" s="2"/>
      <c r="E1102" s="2"/>
      <c r="F1102" s="2"/>
      <c r="G1102" s="2"/>
      <c r="H1102" s="2"/>
      <c r="I1102" s="2"/>
      <c r="J1102" s="2"/>
      <c r="K1102" s="2"/>
      <c r="L1102" s="15"/>
      <c r="M1102" s="2"/>
      <c r="N1102" s="3"/>
      <c r="O1102" s="2"/>
      <c r="P1102" s="2"/>
      <c r="Q1102" s="2"/>
      <c r="R1102" s="2"/>
      <c r="S1102" s="2"/>
    </row>
    <row r="1103" spans="1:19" hidden="1" x14ac:dyDescent="0.25">
      <c r="A1103" s="37" t="s">
        <v>67</v>
      </c>
      <c r="B1103" s="6" t="s">
        <v>306</v>
      </c>
      <c r="C1103" s="4">
        <f t="shared" ref="C1103:C1143" si="133">ROUNDUP(SUM(D1103+E1103+F1103+G1103+H1103+I1103+J1103+K1103+M1103+O1103+P1103+Q1103+R1103+S1103),2)</f>
        <v>20034033.079999998</v>
      </c>
      <c r="D1103" s="4">
        <f t="shared" ref="D1103:D1143" si="134">ROUNDUP(SUM(F1103+G1103+H1103+I1103+J1103+K1103+M1103+O1103+P1103+Q1103+R1103+S1103)*0.0214,2)</f>
        <v>419745.75</v>
      </c>
      <c r="E1103" s="4"/>
      <c r="F1103" s="4"/>
      <c r="G1103" s="4"/>
      <c r="H1103" s="4"/>
      <c r="I1103" s="4"/>
      <c r="J1103" s="4"/>
      <c r="K1103" s="4"/>
      <c r="L1103" s="1"/>
      <c r="M1103" s="4"/>
      <c r="N1103" s="5"/>
      <c r="O1103" s="4"/>
      <c r="P1103" s="4"/>
      <c r="Q1103" s="4"/>
      <c r="R1103" s="4">
        <v>19614287.330000002</v>
      </c>
      <c r="S1103" s="4"/>
    </row>
    <row r="1104" spans="1:19" hidden="1" x14ac:dyDescent="0.25">
      <c r="A1104" s="37" t="s">
        <v>69</v>
      </c>
      <c r="B1104" s="6" t="s">
        <v>314</v>
      </c>
      <c r="C1104" s="4">
        <f t="shared" si="133"/>
        <v>15493838.060000001</v>
      </c>
      <c r="D1104" s="4">
        <f t="shared" si="134"/>
        <v>324621.24</v>
      </c>
      <c r="E1104" s="4"/>
      <c r="F1104" s="4"/>
      <c r="G1104" s="4"/>
      <c r="H1104" s="4"/>
      <c r="I1104" s="4"/>
      <c r="J1104" s="4"/>
      <c r="K1104" s="4"/>
      <c r="L1104" s="1"/>
      <c r="M1104" s="4"/>
      <c r="N1104" s="5"/>
      <c r="O1104" s="4"/>
      <c r="P1104" s="4"/>
      <c r="Q1104" s="4">
        <v>15169216.82</v>
      </c>
      <c r="R1104" s="4"/>
      <c r="S1104" s="4"/>
    </row>
    <row r="1105" spans="1:19" hidden="1" x14ac:dyDescent="0.25">
      <c r="A1105" s="37" t="s">
        <v>71</v>
      </c>
      <c r="B1105" s="6" t="s">
        <v>316</v>
      </c>
      <c r="C1105" s="4">
        <f t="shared" si="133"/>
        <v>7614906.7800000003</v>
      </c>
      <c r="D1105" s="4">
        <f t="shared" si="134"/>
        <v>159544.75</v>
      </c>
      <c r="E1105" s="4"/>
      <c r="F1105" s="4"/>
      <c r="G1105" s="4"/>
      <c r="H1105" s="4"/>
      <c r="I1105" s="4"/>
      <c r="J1105" s="4"/>
      <c r="K1105" s="4"/>
      <c r="L1105" s="1"/>
      <c r="M1105" s="4"/>
      <c r="N1105" s="5"/>
      <c r="O1105" s="4"/>
      <c r="P1105" s="4"/>
      <c r="Q1105" s="4">
        <v>7455362.0300000003</v>
      </c>
      <c r="R1105" s="4"/>
      <c r="S1105" s="4"/>
    </row>
    <row r="1106" spans="1:19" hidden="1" x14ac:dyDescent="0.25">
      <c r="A1106" s="37" t="s">
        <v>73</v>
      </c>
      <c r="B1106" s="6" t="s">
        <v>343</v>
      </c>
      <c r="C1106" s="4">
        <f t="shared" si="133"/>
        <v>30205165.600000001</v>
      </c>
      <c r="D1106" s="4">
        <f t="shared" si="134"/>
        <v>632847.61</v>
      </c>
      <c r="E1106" s="4"/>
      <c r="F1106" s="4"/>
      <c r="G1106" s="4"/>
      <c r="H1106" s="4"/>
      <c r="I1106" s="4"/>
      <c r="J1106" s="4"/>
      <c r="K1106" s="4"/>
      <c r="L1106" s="1"/>
      <c r="M1106" s="4"/>
      <c r="N1106" s="5" t="s">
        <v>1674</v>
      </c>
      <c r="O1106" s="4">
        <v>14795801.83</v>
      </c>
      <c r="P1106" s="4"/>
      <c r="Q1106" s="4">
        <v>14776516.16</v>
      </c>
      <c r="R1106" s="4"/>
      <c r="S1106" s="4"/>
    </row>
    <row r="1107" spans="1:19" hidden="1" x14ac:dyDescent="0.25">
      <c r="A1107" s="37" t="s">
        <v>75</v>
      </c>
      <c r="B1107" s="6" t="s">
        <v>345</v>
      </c>
      <c r="C1107" s="4">
        <f t="shared" si="133"/>
        <v>16918582.789999999</v>
      </c>
      <c r="D1107" s="4">
        <f t="shared" si="134"/>
        <v>354471.98</v>
      </c>
      <c r="E1107" s="4"/>
      <c r="F1107" s="4"/>
      <c r="G1107" s="4"/>
      <c r="H1107" s="4"/>
      <c r="I1107" s="4"/>
      <c r="J1107" s="4"/>
      <c r="K1107" s="4"/>
      <c r="L1107" s="1"/>
      <c r="M1107" s="4"/>
      <c r="N1107" s="5" t="s">
        <v>1674</v>
      </c>
      <c r="O1107" s="4">
        <v>8120387.29</v>
      </c>
      <c r="P1107" s="4"/>
      <c r="Q1107" s="4">
        <v>8443723.5199999996</v>
      </c>
      <c r="R1107" s="4"/>
      <c r="S1107" s="4"/>
    </row>
    <row r="1108" spans="1:19" hidden="1" x14ac:dyDescent="0.25">
      <c r="A1108" s="37" t="s">
        <v>77</v>
      </c>
      <c r="B1108" s="6" t="s">
        <v>347</v>
      </c>
      <c r="C1108" s="4">
        <f t="shared" si="133"/>
        <v>16918582.789999999</v>
      </c>
      <c r="D1108" s="4">
        <f t="shared" si="134"/>
        <v>354471.98</v>
      </c>
      <c r="E1108" s="4"/>
      <c r="F1108" s="4"/>
      <c r="G1108" s="4"/>
      <c r="H1108" s="4"/>
      <c r="I1108" s="4"/>
      <c r="J1108" s="4"/>
      <c r="K1108" s="4"/>
      <c r="L1108" s="1"/>
      <c r="M1108" s="4"/>
      <c r="N1108" s="5" t="s">
        <v>1674</v>
      </c>
      <c r="O1108" s="4">
        <v>8120387.29</v>
      </c>
      <c r="P1108" s="4"/>
      <c r="Q1108" s="4">
        <v>8443723.5199999996</v>
      </c>
      <c r="R1108" s="4"/>
      <c r="S1108" s="4"/>
    </row>
    <row r="1109" spans="1:19" hidden="1" x14ac:dyDescent="0.25">
      <c r="A1109" s="37" t="s">
        <v>79</v>
      </c>
      <c r="B1109" s="6" t="s">
        <v>349</v>
      </c>
      <c r="C1109" s="4">
        <f t="shared" si="133"/>
        <v>30917864.59</v>
      </c>
      <c r="D1109" s="4">
        <f t="shared" si="134"/>
        <v>647779.82000000007</v>
      </c>
      <c r="E1109" s="4"/>
      <c r="F1109" s="4"/>
      <c r="G1109" s="4"/>
      <c r="H1109" s="4"/>
      <c r="I1109" s="4"/>
      <c r="J1109" s="4"/>
      <c r="K1109" s="4"/>
      <c r="L1109" s="1"/>
      <c r="M1109" s="4"/>
      <c r="N1109" s="5" t="s">
        <v>1674</v>
      </c>
      <c r="O1109" s="4">
        <v>15493568.609999999</v>
      </c>
      <c r="P1109" s="4"/>
      <c r="Q1109" s="4">
        <v>14776516.16</v>
      </c>
      <c r="R1109" s="4"/>
      <c r="S1109" s="4"/>
    </row>
    <row r="1110" spans="1:19" hidden="1" x14ac:dyDescent="0.25">
      <c r="A1110" s="37" t="s">
        <v>81</v>
      </c>
      <c r="B1110" s="6" t="s">
        <v>351</v>
      </c>
      <c r="C1110" s="4">
        <f t="shared" si="133"/>
        <v>8481232.7200000007</v>
      </c>
      <c r="D1110" s="4">
        <f t="shared" si="134"/>
        <v>177695.7</v>
      </c>
      <c r="E1110" s="4"/>
      <c r="F1110" s="4"/>
      <c r="G1110" s="4"/>
      <c r="H1110" s="4"/>
      <c r="I1110" s="4"/>
      <c r="J1110" s="4"/>
      <c r="K1110" s="4"/>
      <c r="L1110" s="1"/>
      <c r="M1110" s="4"/>
      <c r="N1110" s="5" t="s">
        <v>1674</v>
      </c>
      <c r="O1110" s="4">
        <v>8303537.0199999996</v>
      </c>
      <c r="P1110" s="4"/>
      <c r="Q1110" s="4"/>
      <c r="R1110" s="4"/>
      <c r="S1110" s="4"/>
    </row>
    <row r="1111" spans="1:19" hidden="1" x14ac:dyDescent="0.25">
      <c r="A1111" s="37" t="s">
        <v>83</v>
      </c>
      <c r="B1111" s="6" t="s">
        <v>353</v>
      </c>
      <c r="C1111" s="4">
        <f t="shared" si="133"/>
        <v>8481232.7200000007</v>
      </c>
      <c r="D1111" s="4">
        <f t="shared" si="134"/>
        <v>177695.7</v>
      </c>
      <c r="E1111" s="4"/>
      <c r="F1111" s="4"/>
      <c r="G1111" s="4"/>
      <c r="H1111" s="4"/>
      <c r="I1111" s="4"/>
      <c r="J1111" s="4"/>
      <c r="K1111" s="4"/>
      <c r="L1111" s="1"/>
      <c r="M1111" s="4"/>
      <c r="N1111" s="5" t="s">
        <v>1674</v>
      </c>
      <c r="O1111" s="4">
        <v>8303537.0199999996</v>
      </c>
      <c r="P1111" s="4"/>
      <c r="Q1111" s="4"/>
      <c r="R1111" s="4"/>
      <c r="S1111" s="4"/>
    </row>
    <row r="1112" spans="1:19" hidden="1" x14ac:dyDescent="0.25">
      <c r="A1112" s="37" t="s">
        <v>85</v>
      </c>
      <c r="B1112" s="6" t="s">
        <v>339</v>
      </c>
      <c r="C1112" s="4">
        <f t="shared" si="133"/>
        <v>35925453.899999999</v>
      </c>
      <c r="D1112" s="4">
        <f t="shared" si="134"/>
        <v>752697</v>
      </c>
      <c r="E1112" s="4"/>
      <c r="F1112" s="4"/>
      <c r="G1112" s="4"/>
      <c r="H1112" s="4"/>
      <c r="I1112" s="4"/>
      <c r="J1112" s="4"/>
      <c r="K1112" s="4"/>
      <c r="L1112" s="1"/>
      <c r="M1112" s="4"/>
      <c r="N1112" s="5" t="s">
        <v>1674</v>
      </c>
      <c r="O1112" s="4">
        <v>16834044.880000003</v>
      </c>
      <c r="P1112" s="4"/>
      <c r="Q1112" s="4">
        <v>18338712.02</v>
      </c>
      <c r="R1112" s="4"/>
      <c r="S1112" s="4"/>
    </row>
    <row r="1113" spans="1:19" hidden="1" x14ac:dyDescent="0.25">
      <c r="A1113" s="37" t="s">
        <v>87</v>
      </c>
      <c r="B1113" s="6" t="s">
        <v>341</v>
      </c>
      <c r="C1113" s="4">
        <f t="shared" si="133"/>
        <v>16918582.789999999</v>
      </c>
      <c r="D1113" s="4">
        <f t="shared" si="134"/>
        <v>354471.98</v>
      </c>
      <c r="E1113" s="4"/>
      <c r="F1113" s="4"/>
      <c r="G1113" s="4"/>
      <c r="H1113" s="4"/>
      <c r="I1113" s="4"/>
      <c r="J1113" s="4"/>
      <c r="K1113" s="4"/>
      <c r="L1113" s="1"/>
      <c r="M1113" s="4"/>
      <c r="N1113" s="5" t="s">
        <v>1674</v>
      </c>
      <c r="O1113" s="4">
        <v>8120387.29</v>
      </c>
      <c r="P1113" s="4"/>
      <c r="Q1113" s="4">
        <v>8443723.5199999996</v>
      </c>
      <c r="R1113" s="4"/>
      <c r="S1113" s="4"/>
    </row>
    <row r="1114" spans="1:19" hidden="1" x14ac:dyDescent="0.25">
      <c r="A1114" s="37" t="s">
        <v>89</v>
      </c>
      <c r="B1114" s="6" t="s">
        <v>359</v>
      </c>
      <c r="C1114" s="4">
        <f t="shared" si="133"/>
        <v>9412499.3699999992</v>
      </c>
      <c r="D1114" s="4">
        <f t="shared" si="134"/>
        <v>197207.26</v>
      </c>
      <c r="E1114" s="4"/>
      <c r="F1114" s="4"/>
      <c r="G1114" s="4"/>
      <c r="H1114" s="4"/>
      <c r="I1114" s="4"/>
      <c r="J1114" s="4"/>
      <c r="K1114" s="4"/>
      <c r="L1114" s="1"/>
      <c r="M1114" s="4"/>
      <c r="N1114" s="5" t="s">
        <v>1673</v>
      </c>
      <c r="O1114" s="4">
        <v>9215292.1099999994</v>
      </c>
      <c r="P1114" s="4"/>
      <c r="Q1114" s="4"/>
      <c r="R1114" s="4"/>
      <c r="S1114" s="4"/>
    </row>
    <row r="1115" spans="1:19" hidden="1" x14ac:dyDescent="0.25">
      <c r="A1115" s="37" t="s">
        <v>91</v>
      </c>
      <c r="B1115" s="6" t="s">
        <v>371</v>
      </c>
      <c r="C1115" s="4">
        <f t="shared" si="133"/>
        <v>63970759.329999998</v>
      </c>
      <c r="D1115" s="4">
        <f t="shared" si="134"/>
        <v>1340292.01</v>
      </c>
      <c r="E1115" s="4"/>
      <c r="F1115" s="4"/>
      <c r="G1115" s="4"/>
      <c r="H1115" s="4"/>
      <c r="I1115" s="4"/>
      <c r="J1115" s="4"/>
      <c r="K1115" s="4"/>
      <c r="L1115" s="1"/>
      <c r="M1115" s="4"/>
      <c r="N1115" s="5" t="s">
        <v>1674</v>
      </c>
      <c r="O1115" s="4">
        <v>62630467.32</v>
      </c>
      <c r="P1115" s="4"/>
      <c r="Q1115" s="4"/>
      <c r="R1115" s="4"/>
      <c r="S1115" s="4"/>
    </row>
    <row r="1116" spans="1:19" hidden="1" x14ac:dyDescent="0.25">
      <c r="A1116" s="37" t="s">
        <v>93</v>
      </c>
      <c r="B1116" s="6" t="s">
        <v>395</v>
      </c>
      <c r="C1116" s="4">
        <f t="shared" si="133"/>
        <v>7195360.7800000003</v>
      </c>
      <c r="D1116" s="4">
        <f t="shared" si="134"/>
        <v>150754.58000000002</v>
      </c>
      <c r="E1116" s="4"/>
      <c r="F1116" s="4">
        <v>1260015.3400000001</v>
      </c>
      <c r="G1116" s="4"/>
      <c r="H1116" s="4"/>
      <c r="I1116" s="4"/>
      <c r="J1116" s="4"/>
      <c r="K1116" s="4"/>
      <c r="L1116" s="1"/>
      <c r="M1116" s="4"/>
      <c r="N1116" s="5" t="s">
        <v>1674</v>
      </c>
      <c r="O1116" s="4">
        <v>4155701.1799999997</v>
      </c>
      <c r="P1116" s="4">
        <v>1628889.68</v>
      </c>
      <c r="Q1116" s="4"/>
      <c r="R1116" s="4"/>
      <c r="S1116" s="4"/>
    </row>
    <row r="1117" spans="1:19" hidden="1" x14ac:dyDescent="0.25">
      <c r="A1117" s="37" t="s">
        <v>94</v>
      </c>
      <c r="B1117" s="6" t="s">
        <v>411</v>
      </c>
      <c r="C1117" s="4">
        <f t="shared" si="133"/>
        <v>3294138.34</v>
      </c>
      <c r="D1117" s="4">
        <f t="shared" si="134"/>
        <v>69017.59</v>
      </c>
      <c r="E1117" s="4"/>
      <c r="F1117" s="4"/>
      <c r="G1117" s="4"/>
      <c r="H1117" s="4"/>
      <c r="I1117" s="4"/>
      <c r="J1117" s="4"/>
      <c r="K1117" s="4"/>
      <c r="L1117" s="1"/>
      <c r="M1117" s="4"/>
      <c r="N1117" s="5" t="s">
        <v>1674</v>
      </c>
      <c r="O1117" s="4">
        <v>3225120.75</v>
      </c>
      <c r="P1117" s="4"/>
      <c r="Q1117" s="4"/>
      <c r="R1117" s="4"/>
      <c r="S1117" s="4"/>
    </row>
    <row r="1118" spans="1:19" hidden="1" x14ac:dyDescent="0.25">
      <c r="A1118" s="37" t="s">
        <v>95</v>
      </c>
      <c r="B1118" s="6" t="s">
        <v>413</v>
      </c>
      <c r="C1118" s="4">
        <f t="shared" si="133"/>
        <v>8563071.4100000001</v>
      </c>
      <c r="D1118" s="4">
        <f t="shared" si="134"/>
        <v>179410.35</v>
      </c>
      <c r="E1118" s="4"/>
      <c r="F1118" s="4"/>
      <c r="G1118" s="4"/>
      <c r="H1118" s="4"/>
      <c r="I1118" s="4"/>
      <c r="J1118" s="4"/>
      <c r="K1118" s="4"/>
      <c r="L1118" s="1"/>
      <c r="M1118" s="4"/>
      <c r="N1118" s="5" t="s">
        <v>1674</v>
      </c>
      <c r="O1118" s="4">
        <v>3457822.0399999996</v>
      </c>
      <c r="P1118" s="4"/>
      <c r="Q1118" s="4">
        <v>4925839.0199999996</v>
      </c>
      <c r="R1118" s="4"/>
      <c r="S1118" s="4"/>
    </row>
    <row r="1119" spans="1:19" hidden="1" x14ac:dyDescent="0.25">
      <c r="A1119" s="37" t="s">
        <v>97</v>
      </c>
      <c r="B1119" s="6" t="s">
        <v>417</v>
      </c>
      <c r="C1119" s="4">
        <f t="shared" si="133"/>
        <v>15604086.720000001</v>
      </c>
      <c r="D1119" s="4">
        <f t="shared" si="134"/>
        <v>326931.13</v>
      </c>
      <c r="E1119" s="4"/>
      <c r="F1119" s="4">
        <v>2197845.46</v>
      </c>
      <c r="G1119" s="4"/>
      <c r="H1119" s="4"/>
      <c r="I1119" s="4"/>
      <c r="J1119" s="4"/>
      <c r="K1119" s="4"/>
      <c r="L1119" s="1"/>
      <c r="M1119" s="4"/>
      <c r="N1119" s="5" t="s">
        <v>1674</v>
      </c>
      <c r="O1119" s="4">
        <v>5752924.1600000001</v>
      </c>
      <c r="P1119" s="4"/>
      <c r="Q1119" s="4">
        <v>7326385.9699999997</v>
      </c>
      <c r="R1119" s="4"/>
      <c r="S1119" s="4"/>
    </row>
    <row r="1120" spans="1:19" hidden="1" x14ac:dyDescent="0.25">
      <c r="A1120" s="37" t="s">
        <v>99</v>
      </c>
      <c r="B1120" s="6" t="s">
        <v>419</v>
      </c>
      <c r="C1120" s="4">
        <f t="shared" si="133"/>
        <v>23205903.16</v>
      </c>
      <c r="D1120" s="4">
        <f t="shared" si="134"/>
        <v>486201.62</v>
      </c>
      <c r="E1120" s="4"/>
      <c r="F1120" s="4">
        <v>2988371.2199999997</v>
      </c>
      <c r="G1120" s="4"/>
      <c r="H1120" s="4"/>
      <c r="I1120" s="4"/>
      <c r="J1120" s="4"/>
      <c r="K1120" s="4"/>
      <c r="L1120" s="1"/>
      <c r="M1120" s="4"/>
      <c r="N1120" s="5" t="s">
        <v>1674</v>
      </c>
      <c r="O1120" s="4">
        <v>7613635.5699999994</v>
      </c>
      <c r="P1120" s="4">
        <v>2984279.15</v>
      </c>
      <c r="Q1120" s="4">
        <v>9133415.5999999996</v>
      </c>
      <c r="R1120" s="4"/>
      <c r="S1120" s="4"/>
    </row>
    <row r="1121" spans="1:19" hidden="1" x14ac:dyDescent="0.25">
      <c r="A1121" s="37" t="s">
        <v>101</v>
      </c>
      <c r="B1121" s="6" t="s">
        <v>423</v>
      </c>
      <c r="C1121" s="4">
        <f t="shared" si="133"/>
        <v>9315859.7200000007</v>
      </c>
      <c r="D1121" s="4">
        <f t="shared" si="134"/>
        <v>195182.5</v>
      </c>
      <c r="E1121" s="4"/>
      <c r="F1121" s="4"/>
      <c r="G1121" s="4"/>
      <c r="H1121" s="4"/>
      <c r="I1121" s="4"/>
      <c r="J1121" s="4"/>
      <c r="K1121" s="4"/>
      <c r="L1121" s="1"/>
      <c r="M1121" s="4"/>
      <c r="N1121" s="5"/>
      <c r="O1121" s="4"/>
      <c r="P1121" s="4"/>
      <c r="Q1121" s="4">
        <v>9120677.2200000007</v>
      </c>
      <c r="R1121" s="4"/>
      <c r="S1121" s="4"/>
    </row>
    <row r="1122" spans="1:19" hidden="1" x14ac:dyDescent="0.25">
      <c r="A1122" s="37" t="s">
        <v>103</v>
      </c>
      <c r="B1122" s="6" t="s">
        <v>427</v>
      </c>
      <c r="C1122" s="4">
        <f t="shared" si="133"/>
        <v>17442950.120000001</v>
      </c>
      <c r="D1122" s="4">
        <f t="shared" si="134"/>
        <v>365458.33</v>
      </c>
      <c r="E1122" s="4"/>
      <c r="F1122" s="4"/>
      <c r="G1122" s="4"/>
      <c r="H1122" s="4"/>
      <c r="I1122" s="4"/>
      <c r="J1122" s="4"/>
      <c r="K1122" s="4"/>
      <c r="L1122" s="1"/>
      <c r="M1122" s="4"/>
      <c r="N1122" s="5" t="s">
        <v>1674</v>
      </c>
      <c r="O1122" s="4">
        <v>7638355.1699999999</v>
      </c>
      <c r="P1122" s="4"/>
      <c r="Q1122" s="4">
        <v>9439136.6199999992</v>
      </c>
      <c r="R1122" s="4"/>
      <c r="S1122" s="4"/>
    </row>
    <row r="1123" spans="1:19" hidden="1" x14ac:dyDescent="0.25">
      <c r="A1123" s="37" t="s">
        <v>105</v>
      </c>
      <c r="B1123" s="6" t="s">
        <v>429</v>
      </c>
      <c r="C1123" s="4">
        <f t="shared" si="133"/>
        <v>21134874.609999999</v>
      </c>
      <c r="D1123" s="4">
        <f t="shared" si="134"/>
        <v>442810.18</v>
      </c>
      <c r="E1123" s="4"/>
      <c r="F1123" s="4">
        <v>2952177.09</v>
      </c>
      <c r="G1123" s="4"/>
      <c r="H1123" s="4"/>
      <c r="I1123" s="4"/>
      <c r="J1123" s="4"/>
      <c r="K1123" s="4"/>
      <c r="L1123" s="1"/>
      <c r="M1123" s="4"/>
      <c r="N1123" s="5" t="s">
        <v>1674</v>
      </c>
      <c r="O1123" s="4">
        <v>7638355.1699999999</v>
      </c>
      <c r="P1123" s="4"/>
      <c r="Q1123" s="4">
        <v>10101532.17</v>
      </c>
      <c r="R1123" s="4"/>
      <c r="S1123" s="4"/>
    </row>
    <row r="1124" spans="1:19" hidden="1" x14ac:dyDescent="0.25">
      <c r="A1124" s="37" t="s">
        <v>107</v>
      </c>
      <c r="B1124" s="6" t="s">
        <v>431</v>
      </c>
      <c r="C1124" s="4">
        <f t="shared" si="133"/>
        <v>23194401.789999999</v>
      </c>
      <c r="D1124" s="4">
        <f t="shared" si="134"/>
        <v>485960.65</v>
      </c>
      <c r="E1124" s="4"/>
      <c r="F1124" s="4">
        <v>2977110.82</v>
      </c>
      <c r="G1124" s="4"/>
      <c r="H1124" s="4"/>
      <c r="I1124" s="4"/>
      <c r="J1124" s="4"/>
      <c r="K1124" s="4"/>
      <c r="L1124" s="1"/>
      <c r="M1124" s="4"/>
      <c r="N1124" s="5" t="s">
        <v>1674</v>
      </c>
      <c r="O1124" s="4">
        <v>7613635.5699999994</v>
      </c>
      <c r="P1124" s="4">
        <v>2984279.15</v>
      </c>
      <c r="Q1124" s="4">
        <v>9133415.5999999996</v>
      </c>
      <c r="R1124" s="4"/>
      <c r="S1124" s="4"/>
    </row>
    <row r="1125" spans="1:19" hidden="1" x14ac:dyDescent="0.25">
      <c r="A1125" s="37" t="s">
        <v>109</v>
      </c>
      <c r="B1125" s="6" t="s">
        <v>433</v>
      </c>
      <c r="C1125" s="4">
        <f t="shared" si="133"/>
        <v>15709011.16</v>
      </c>
      <c r="D1125" s="4">
        <f t="shared" si="134"/>
        <v>329129.47000000003</v>
      </c>
      <c r="E1125" s="4"/>
      <c r="F1125" s="4">
        <v>2946776.7</v>
      </c>
      <c r="G1125" s="4"/>
      <c r="H1125" s="4"/>
      <c r="I1125" s="4"/>
      <c r="J1125" s="4"/>
      <c r="K1125" s="4"/>
      <c r="L1125" s="1"/>
      <c r="M1125" s="4"/>
      <c r="N1125" s="5"/>
      <c r="O1125" s="4"/>
      <c r="P1125" s="4">
        <v>2993968.37</v>
      </c>
      <c r="Q1125" s="4">
        <v>9439136.6199999992</v>
      </c>
      <c r="R1125" s="4"/>
      <c r="S1125" s="4"/>
    </row>
    <row r="1126" spans="1:19" hidden="1" x14ac:dyDescent="0.25">
      <c r="A1126" s="37" t="s">
        <v>111</v>
      </c>
      <c r="B1126" s="6" t="s">
        <v>435</v>
      </c>
      <c r="C1126" s="4">
        <f t="shared" si="133"/>
        <v>17023567.280000001</v>
      </c>
      <c r="D1126" s="4">
        <f t="shared" si="134"/>
        <v>356671.57</v>
      </c>
      <c r="E1126" s="4"/>
      <c r="F1126" s="4"/>
      <c r="G1126" s="4"/>
      <c r="H1126" s="4"/>
      <c r="I1126" s="4"/>
      <c r="J1126" s="4"/>
      <c r="K1126" s="4"/>
      <c r="L1126" s="1"/>
      <c r="M1126" s="4"/>
      <c r="N1126" s="5" t="s">
        <v>1674</v>
      </c>
      <c r="O1126" s="4">
        <v>7546218.4900000002</v>
      </c>
      <c r="P1126" s="4"/>
      <c r="Q1126" s="4">
        <v>9120677.2200000007</v>
      </c>
      <c r="R1126" s="4"/>
      <c r="S1126" s="4"/>
    </row>
    <row r="1127" spans="1:19" hidden="1" x14ac:dyDescent="0.25">
      <c r="A1127" s="37" t="s">
        <v>113</v>
      </c>
      <c r="B1127" s="6" t="s">
        <v>437</v>
      </c>
      <c r="C1127" s="4">
        <f t="shared" si="133"/>
        <v>22833434.789999999</v>
      </c>
      <c r="D1127" s="4">
        <f t="shared" si="134"/>
        <v>478397.8</v>
      </c>
      <c r="E1127" s="4"/>
      <c r="F1127" s="4">
        <v>2945972.38</v>
      </c>
      <c r="G1127" s="4"/>
      <c r="H1127" s="4"/>
      <c r="I1127" s="4"/>
      <c r="J1127" s="4"/>
      <c r="K1127" s="4"/>
      <c r="L1127" s="1"/>
      <c r="M1127" s="4"/>
      <c r="N1127" s="5" t="s">
        <v>1674</v>
      </c>
      <c r="O1127" s="4">
        <v>7638355.1699999999</v>
      </c>
      <c r="P1127" s="4">
        <v>2993968.3699999996</v>
      </c>
      <c r="Q1127" s="4">
        <v>8776741.0700000003</v>
      </c>
      <c r="R1127" s="4"/>
      <c r="S1127" s="4"/>
    </row>
    <row r="1128" spans="1:19" hidden="1" x14ac:dyDescent="0.25">
      <c r="A1128" s="37" t="s">
        <v>115</v>
      </c>
      <c r="B1128" s="6" t="s">
        <v>439</v>
      </c>
      <c r="C1128" s="4">
        <f t="shared" si="133"/>
        <v>7650324.4000000004</v>
      </c>
      <c r="D1128" s="4">
        <f t="shared" si="134"/>
        <v>160286.81</v>
      </c>
      <c r="E1128" s="4"/>
      <c r="F1128" s="4"/>
      <c r="G1128" s="4"/>
      <c r="H1128" s="4"/>
      <c r="I1128" s="4"/>
      <c r="J1128" s="4"/>
      <c r="K1128" s="4"/>
      <c r="L1128" s="1"/>
      <c r="M1128" s="4"/>
      <c r="N1128" s="5" t="s">
        <v>1674</v>
      </c>
      <c r="O1128" s="4">
        <v>7490037.5899999999</v>
      </c>
      <c r="P1128" s="4"/>
      <c r="Q1128" s="4"/>
      <c r="R1128" s="4"/>
      <c r="S1128" s="4"/>
    </row>
    <row r="1129" spans="1:19" hidden="1" x14ac:dyDescent="0.25">
      <c r="A1129" s="37" t="s">
        <v>116</v>
      </c>
      <c r="B1129" s="6" t="s">
        <v>441</v>
      </c>
      <c r="C1129" s="4">
        <f t="shared" si="133"/>
        <v>7707707.5700000003</v>
      </c>
      <c r="D1129" s="4">
        <f t="shared" si="134"/>
        <v>161489.08000000002</v>
      </c>
      <c r="E1129" s="4"/>
      <c r="F1129" s="4"/>
      <c r="G1129" s="4"/>
      <c r="H1129" s="4"/>
      <c r="I1129" s="4"/>
      <c r="J1129" s="4"/>
      <c r="K1129" s="4"/>
      <c r="L1129" s="1"/>
      <c r="M1129" s="4"/>
      <c r="N1129" s="5" t="s">
        <v>1674</v>
      </c>
      <c r="O1129" s="4">
        <v>7546218.4900000002</v>
      </c>
      <c r="P1129" s="4"/>
      <c r="Q1129" s="4"/>
      <c r="R1129" s="4"/>
      <c r="S1129" s="4"/>
    </row>
    <row r="1130" spans="1:19" hidden="1" x14ac:dyDescent="0.25">
      <c r="A1130" s="37" t="s">
        <v>117</v>
      </c>
      <c r="B1130" s="6" t="s">
        <v>443</v>
      </c>
      <c r="C1130" s="4">
        <f t="shared" si="133"/>
        <v>23175393.120000001</v>
      </c>
      <c r="D1130" s="4">
        <f t="shared" si="134"/>
        <v>485562.38</v>
      </c>
      <c r="E1130" s="4"/>
      <c r="F1130" s="4">
        <v>2943329.64</v>
      </c>
      <c r="G1130" s="4"/>
      <c r="H1130" s="4"/>
      <c r="I1130" s="4"/>
      <c r="J1130" s="4"/>
      <c r="K1130" s="4"/>
      <c r="L1130" s="1"/>
      <c r="M1130" s="4"/>
      <c r="N1130" s="5" t="s">
        <v>1674</v>
      </c>
      <c r="O1130" s="4">
        <v>7493408.4500000002</v>
      </c>
      <c r="P1130" s="4">
        <v>2937154.32</v>
      </c>
      <c r="Q1130" s="4">
        <v>9315938.3300000001</v>
      </c>
      <c r="R1130" s="4"/>
      <c r="S1130" s="4"/>
    </row>
    <row r="1131" spans="1:19" hidden="1" x14ac:dyDescent="0.25">
      <c r="A1131" s="37" t="s">
        <v>118</v>
      </c>
      <c r="B1131" s="6" t="s">
        <v>445</v>
      </c>
      <c r="C1131" s="4">
        <f t="shared" si="133"/>
        <v>9468971.0399999991</v>
      </c>
      <c r="D1131" s="4">
        <f t="shared" si="134"/>
        <v>198390.43000000002</v>
      </c>
      <c r="E1131" s="4"/>
      <c r="F1131" s="4"/>
      <c r="G1131" s="4"/>
      <c r="H1131" s="4"/>
      <c r="I1131" s="4"/>
      <c r="J1131" s="4"/>
      <c r="K1131" s="4"/>
      <c r="L1131" s="1"/>
      <c r="M1131" s="4"/>
      <c r="N1131" s="5"/>
      <c r="O1131" s="4"/>
      <c r="P1131" s="4"/>
      <c r="Q1131" s="4">
        <v>9270580.6099999994</v>
      </c>
      <c r="R1131" s="4"/>
      <c r="S1131" s="4"/>
    </row>
    <row r="1132" spans="1:19" hidden="1" x14ac:dyDescent="0.25">
      <c r="A1132" s="37" t="s">
        <v>120</v>
      </c>
      <c r="B1132" s="6" t="s">
        <v>447</v>
      </c>
      <c r="C1132" s="4">
        <f t="shared" si="133"/>
        <v>7650324.4000000004</v>
      </c>
      <c r="D1132" s="4">
        <f t="shared" si="134"/>
        <v>160286.81</v>
      </c>
      <c r="E1132" s="4"/>
      <c r="F1132" s="4"/>
      <c r="G1132" s="4"/>
      <c r="H1132" s="4"/>
      <c r="I1132" s="4"/>
      <c r="J1132" s="4"/>
      <c r="K1132" s="4"/>
      <c r="L1132" s="1"/>
      <c r="M1132" s="4"/>
      <c r="N1132" s="5" t="s">
        <v>1674</v>
      </c>
      <c r="O1132" s="4">
        <v>7490037.5899999999</v>
      </c>
      <c r="P1132" s="4"/>
      <c r="Q1132" s="4"/>
      <c r="R1132" s="4"/>
      <c r="S1132" s="4"/>
    </row>
    <row r="1133" spans="1:19" hidden="1" x14ac:dyDescent="0.25">
      <c r="A1133" s="37" t="s">
        <v>122</v>
      </c>
      <c r="B1133" s="6" t="s">
        <v>449</v>
      </c>
      <c r="C1133" s="4">
        <f t="shared" si="133"/>
        <v>9395207.8800000008</v>
      </c>
      <c r="D1133" s="4">
        <f t="shared" si="134"/>
        <v>196844.97</v>
      </c>
      <c r="E1133" s="4"/>
      <c r="F1133" s="4"/>
      <c r="G1133" s="4"/>
      <c r="H1133" s="4"/>
      <c r="I1133" s="4"/>
      <c r="J1133" s="4"/>
      <c r="K1133" s="4"/>
      <c r="L1133" s="1"/>
      <c r="M1133" s="4"/>
      <c r="N1133" s="5" t="s">
        <v>1674</v>
      </c>
      <c r="O1133" s="4">
        <v>3804570.55</v>
      </c>
      <c r="P1133" s="4"/>
      <c r="Q1133" s="4">
        <v>5393792.3600000003</v>
      </c>
      <c r="R1133" s="4"/>
      <c r="S1133" s="4"/>
    </row>
    <row r="1134" spans="1:19" hidden="1" x14ac:dyDescent="0.25">
      <c r="A1134" s="37" t="s">
        <v>124</v>
      </c>
      <c r="B1134" s="6" t="s">
        <v>405</v>
      </c>
      <c r="C1134" s="4">
        <f t="shared" si="133"/>
        <v>43414128.850000001</v>
      </c>
      <c r="D1134" s="4">
        <f t="shared" si="134"/>
        <v>909596.99</v>
      </c>
      <c r="E1134" s="4"/>
      <c r="F1134" s="4">
        <v>5852188.6699999999</v>
      </c>
      <c r="G1134" s="4"/>
      <c r="H1134" s="4"/>
      <c r="I1134" s="4"/>
      <c r="J1134" s="4"/>
      <c r="K1134" s="4"/>
      <c r="L1134" s="1"/>
      <c r="M1134" s="4"/>
      <c r="N1134" s="5" t="s">
        <v>1674</v>
      </c>
      <c r="O1134" s="4">
        <v>14869286.449999999</v>
      </c>
      <c r="P1134" s="4">
        <v>5828240.7999999998</v>
      </c>
      <c r="Q1134" s="4">
        <v>15954815.939999999</v>
      </c>
      <c r="R1134" s="4"/>
      <c r="S1134" s="4"/>
    </row>
    <row r="1135" spans="1:19" hidden="1" x14ac:dyDescent="0.25">
      <c r="A1135" s="37" t="s">
        <v>126</v>
      </c>
      <c r="B1135" s="6" t="s">
        <v>407</v>
      </c>
      <c r="C1135" s="4">
        <f t="shared" si="133"/>
        <v>9259324.8900000006</v>
      </c>
      <c r="D1135" s="4">
        <f t="shared" si="134"/>
        <v>193998</v>
      </c>
      <c r="E1135" s="4"/>
      <c r="F1135" s="4"/>
      <c r="G1135" s="4"/>
      <c r="H1135" s="4"/>
      <c r="I1135" s="4"/>
      <c r="J1135" s="4"/>
      <c r="K1135" s="4"/>
      <c r="L1135" s="1"/>
      <c r="M1135" s="4"/>
      <c r="N1135" s="5" t="s">
        <v>1674</v>
      </c>
      <c r="O1135" s="4">
        <v>3931988.8299999996</v>
      </c>
      <c r="P1135" s="4"/>
      <c r="Q1135" s="4">
        <v>5133338.0599999996</v>
      </c>
      <c r="R1135" s="4"/>
      <c r="S1135" s="4"/>
    </row>
    <row r="1136" spans="1:19" hidden="1" x14ac:dyDescent="0.25">
      <c r="A1136" s="37" t="s">
        <v>128</v>
      </c>
      <c r="B1136" s="6" t="s">
        <v>409</v>
      </c>
      <c r="C1136" s="4">
        <f t="shared" si="133"/>
        <v>15048309.9</v>
      </c>
      <c r="D1136" s="4">
        <f t="shared" si="134"/>
        <v>315286.7</v>
      </c>
      <c r="E1136" s="4"/>
      <c r="F1136" s="4"/>
      <c r="G1136" s="4"/>
      <c r="H1136" s="4"/>
      <c r="I1136" s="4"/>
      <c r="J1136" s="4"/>
      <c r="K1136" s="4"/>
      <c r="L1136" s="1"/>
      <c r="M1136" s="4"/>
      <c r="N1136" s="5" t="s">
        <v>1674</v>
      </c>
      <c r="O1136" s="4">
        <v>5680450.7999999998</v>
      </c>
      <c r="P1136" s="4"/>
      <c r="Q1136" s="4">
        <v>9052572.4000000004</v>
      </c>
      <c r="R1136" s="4"/>
      <c r="S1136" s="4"/>
    </row>
    <row r="1137" spans="1:19" hidden="1" x14ac:dyDescent="0.25">
      <c r="A1137" s="37" t="s">
        <v>130</v>
      </c>
      <c r="B1137" s="6" t="s">
        <v>391</v>
      </c>
      <c r="C1137" s="4">
        <f t="shared" si="133"/>
        <v>16615671.199999999</v>
      </c>
      <c r="D1137" s="4">
        <f t="shared" si="134"/>
        <v>348125.48</v>
      </c>
      <c r="E1137" s="4"/>
      <c r="F1137" s="4"/>
      <c r="G1137" s="4"/>
      <c r="H1137" s="4"/>
      <c r="I1137" s="4"/>
      <c r="J1137" s="4"/>
      <c r="K1137" s="4"/>
      <c r="L1137" s="1"/>
      <c r="M1137" s="4"/>
      <c r="N1137" s="5"/>
      <c r="O1137" s="4"/>
      <c r="P1137" s="4"/>
      <c r="Q1137" s="4"/>
      <c r="R1137" s="4">
        <v>16267545.720000001</v>
      </c>
      <c r="S1137" s="4"/>
    </row>
    <row r="1138" spans="1:19" hidden="1" x14ac:dyDescent="0.25">
      <c r="A1138" s="37" t="s">
        <v>132</v>
      </c>
      <c r="B1138" s="6" t="s">
        <v>385</v>
      </c>
      <c r="C1138" s="4">
        <f t="shared" si="133"/>
        <v>21801437.440000001</v>
      </c>
      <c r="D1138" s="4">
        <f t="shared" si="134"/>
        <v>456775.76</v>
      </c>
      <c r="E1138" s="4"/>
      <c r="F1138" s="4"/>
      <c r="G1138" s="4"/>
      <c r="H1138" s="4"/>
      <c r="I1138" s="4"/>
      <c r="J1138" s="4"/>
      <c r="K1138" s="4"/>
      <c r="L1138" s="1"/>
      <c r="M1138" s="4"/>
      <c r="N1138" s="5"/>
      <c r="O1138" s="4"/>
      <c r="P1138" s="4"/>
      <c r="Q1138" s="4"/>
      <c r="R1138" s="4">
        <v>21344661.680000003</v>
      </c>
      <c r="S1138" s="4"/>
    </row>
    <row r="1139" spans="1:19" hidden="1" x14ac:dyDescent="0.25">
      <c r="A1139" s="37" t="s">
        <v>134</v>
      </c>
      <c r="B1139" s="6" t="s">
        <v>387</v>
      </c>
      <c r="C1139" s="4">
        <f t="shared" si="133"/>
        <v>29057714.879999999</v>
      </c>
      <c r="D1139" s="4">
        <f t="shared" si="134"/>
        <v>608806.64</v>
      </c>
      <c r="E1139" s="4"/>
      <c r="F1139" s="4"/>
      <c r="G1139" s="4"/>
      <c r="H1139" s="4"/>
      <c r="I1139" s="4"/>
      <c r="J1139" s="4"/>
      <c r="K1139" s="4"/>
      <c r="L1139" s="1"/>
      <c r="M1139" s="4"/>
      <c r="N1139" s="5"/>
      <c r="O1139" s="4"/>
      <c r="P1139" s="4"/>
      <c r="Q1139" s="4"/>
      <c r="R1139" s="4">
        <v>28448908.239999998</v>
      </c>
      <c r="S1139" s="4"/>
    </row>
    <row r="1140" spans="1:19" hidden="1" x14ac:dyDescent="0.25">
      <c r="A1140" s="37" t="s">
        <v>136</v>
      </c>
      <c r="B1140" s="6" t="s">
        <v>389</v>
      </c>
      <c r="C1140" s="4">
        <f t="shared" si="133"/>
        <v>32530936.170000002</v>
      </c>
      <c r="D1140" s="4">
        <f t="shared" si="134"/>
        <v>681576.31</v>
      </c>
      <c r="E1140" s="4"/>
      <c r="F1140" s="4"/>
      <c r="G1140" s="4"/>
      <c r="H1140" s="4"/>
      <c r="I1140" s="4"/>
      <c r="J1140" s="4"/>
      <c r="K1140" s="4"/>
      <c r="L1140" s="1"/>
      <c r="M1140" s="4"/>
      <c r="N1140" s="5"/>
      <c r="O1140" s="4"/>
      <c r="P1140" s="4"/>
      <c r="Q1140" s="4"/>
      <c r="R1140" s="4">
        <v>31849359.859999999</v>
      </c>
      <c r="S1140" s="4"/>
    </row>
    <row r="1141" spans="1:19" hidden="1" x14ac:dyDescent="0.25">
      <c r="A1141" s="37" t="s">
        <v>138</v>
      </c>
      <c r="B1141" s="6" t="s">
        <v>461</v>
      </c>
      <c r="C1141" s="4">
        <f t="shared" si="133"/>
        <v>49917450.630000003</v>
      </c>
      <c r="D1141" s="4">
        <f t="shared" si="134"/>
        <v>1045852.21</v>
      </c>
      <c r="E1141" s="4"/>
      <c r="F1141" s="4">
        <v>5792094.9199999999</v>
      </c>
      <c r="G1141" s="4"/>
      <c r="H1141" s="4"/>
      <c r="I1141" s="4"/>
      <c r="J1141" s="4">
        <v>3190814.09</v>
      </c>
      <c r="K1141" s="4"/>
      <c r="L1141" s="1"/>
      <c r="M1141" s="4"/>
      <c r="N1141" s="5" t="s">
        <v>1674</v>
      </c>
      <c r="O1141" s="4">
        <v>16539656.960000001</v>
      </c>
      <c r="P1141" s="4">
        <v>6482967.6799999997</v>
      </c>
      <c r="Q1141" s="4">
        <v>16866064.770000003</v>
      </c>
      <c r="R1141" s="4"/>
      <c r="S1141" s="4"/>
    </row>
    <row r="1142" spans="1:19" hidden="1" x14ac:dyDescent="0.25">
      <c r="A1142" s="37" t="s">
        <v>139</v>
      </c>
      <c r="B1142" s="6" t="s">
        <v>451</v>
      </c>
      <c r="C1142" s="4">
        <f t="shared" si="133"/>
        <v>17649891.710000001</v>
      </c>
      <c r="D1142" s="4">
        <f t="shared" si="134"/>
        <v>369794.09</v>
      </c>
      <c r="E1142" s="4"/>
      <c r="F1142" s="4"/>
      <c r="G1142" s="4"/>
      <c r="H1142" s="4"/>
      <c r="I1142" s="4"/>
      <c r="J1142" s="4"/>
      <c r="K1142" s="4"/>
      <c r="L1142" s="1"/>
      <c r="M1142" s="4"/>
      <c r="N1142" s="5"/>
      <c r="O1142" s="4"/>
      <c r="P1142" s="4"/>
      <c r="Q1142" s="4"/>
      <c r="R1142" s="4">
        <v>17280097.620000001</v>
      </c>
      <c r="S1142" s="4"/>
    </row>
    <row r="1143" spans="1:19" hidden="1" x14ac:dyDescent="0.25">
      <c r="A1143" s="37" t="s">
        <v>141</v>
      </c>
      <c r="B1143" s="6" t="s">
        <v>455</v>
      </c>
      <c r="C1143" s="4">
        <f t="shared" si="133"/>
        <v>19211188.23</v>
      </c>
      <c r="D1143" s="4">
        <f t="shared" si="134"/>
        <v>402505.81</v>
      </c>
      <c r="E1143" s="4"/>
      <c r="F1143" s="4">
        <v>4055121.3899999997</v>
      </c>
      <c r="G1143" s="4"/>
      <c r="H1143" s="4"/>
      <c r="I1143" s="4"/>
      <c r="J1143" s="4"/>
      <c r="K1143" s="4"/>
      <c r="L1143" s="1"/>
      <c r="M1143" s="4"/>
      <c r="N1143" s="5" t="s">
        <v>1674</v>
      </c>
      <c r="O1143" s="4">
        <v>10599088.6</v>
      </c>
      <c r="P1143" s="4">
        <v>4154472.4299999997</v>
      </c>
      <c r="Q1143" s="4"/>
      <c r="R1143" s="4"/>
      <c r="S1143" s="4"/>
    </row>
    <row r="1144" spans="1:19" ht="15" hidden="1" customHeight="1" x14ac:dyDescent="0.25">
      <c r="A1144" s="93" t="s">
        <v>1899</v>
      </c>
      <c r="B1144" s="94"/>
      <c r="C1144" s="2">
        <f t="shared" ref="C1144:M1144" si="135">SUM(C1103:C1143)</f>
        <v>785363376.71000016</v>
      </c>
      <c r="D1144" s="2">
        <f t="shared" si="135"/>
        <v>16454647.020000005</v>
      </c>
      <c r="E1144" s="2">
        <f t="shared" si="135"/>
        <v>0</v>
      </c>
      <c r="F1144" s="2">
        <f t="shared" si="135"/>
        <v>36911003.630000003</v>
      </c>
      <c r="G1144" s="2">
        <f t="shared" si="135"/>
        <v>0</v>
      </c>
      <c r="H1144" s="2">
        <f t="shared" si="135"/>
        <v>0</v>
      </c>
      <c r="I1144" s="2">
        <f t="shared" si="135"/>
        <v>0</v>
      </c>
      <c r="J1144" s="2">
        <f t="shared" si="135"/>
        <v>3190814.09</v>
      </c>
      <c r="K1144" s="2">
        <f t="shared" si="135"/>
        <v>0</v>
      </c>
      <c r="L1144" s="15">
        <f t="shared" si="135"/>
        <v>0</v>
      </c>
      <c r="M1144" s="2">
        <f t="shared" si="135"/>
        <v>0</v>
      </c>
      <c r="N1144" s="2" t="s">
        <v>1675</v>
      </c>
      <c r="O1144" s="2">
        <f>SUM(O1103:O1143)</f>
        <v>307662278.23999995</v>
      </c>
      <c r="P1144" s="2">
        <f>SUM(P1103:P1143)</f>
        <v>32988219.949999999</v>
      </c>
      <c r="Q1144" s="2">
        <f>SUM(Q1103:Q1143)</f>
        <v>253351553.32999998</v>
      </c>
      <c r="R1144" s="2">
        <f>SUM(R1103:R1143)</f>
        <v>134804860.44999999</v>
      </c>
      <c r="S1144" s="2">
        <f>SUM(S1103:S1143)</f>
        <v>0</v>
      </c>
    </row>
    <row r="1145" spans="1:19" ht="15" hidden="1" customHeight="1" x14ac:dyDescent="0.25">
      <c r="A1145" s="95" t="s">
        <v>1739</v>
      </c>
      <c r="B1145" s="96"/>
      <c r="C1145" s="97"/>
      <c r="D1145" s="2"/>
      <c r="E1145" s="2"/>
      <c r="F1145" s="2"/>
      <c r="G1145" s="2"/>
      <c r="H1145" s="2"/>
      <c r="I1145" s="2"/>
      <c r="J1145" s="2"/>
      <c r="K1145" s="2"/>
      <c r="L1145" s="15"/>
      <c r="M1145" s="2"/>
      <c r="N1145" s="3"/>
      <c r="O1145" s="2"/>
      <c r="P1145" s="2"/>
      <c r="Q1145" s="2"/>
      <c r="R1145" s="2"/>
      <c r="S1145" s="2"/>
    </row>
    <row r="1146" spans="1:19" hidden="1" x14ac:dyDescent="0.25">
      <c r="A1146" s="37" t="s">
        <v>143</v>
      </c>
      <c r="B1146" s="6" t="s">
        <v>469</v>
      </c>
      <c r="C1146" s="4">
        <f t="shared" ref="C1146:C1151" si="136">ROUNDUP(SUM(D1146+E1146+F1146+G1146+H1146+I1146+J1146+K1146+M1146+O1146+P1146+Q1146+R1146+S1146),2)</f>
        <v>6424338.8099999996</v>
      </c>
      <c r="D1146" s="4">
        <f t="shared" ref="D1146:D1151" si="137">ROUNDUP(SUM(F1146+G1146+H1146+I1146+J1146+K1146+M1146+O1146+P1146+Q1146+R1146+S1146)*0.0214,2)</f>
        <v>134600.41</v>
      </c>
      <c r="E1146" s="4"/>
      <c r="F1146" s="4"/>
      <c r="G1146" s="4"/>
      <c r="H1146" s="4"/>
      <c r="I1146" s="4"/>
      <c r="J1146" s="4"/>
      <c r="K1146" s="4"/>
      <c r="L1146" s="1"/>
      <c r="M1146" s="4"/>
      <c r="N1146" s="5" t="s">
        <v>1673</v>
      </c>
      <c r="O1146" s="4">
        <v>6289738.4000000004</v>
      </c>
      <c r="P1146" s="4"/>
      <c r="Q1146" s="4"/>
      <c r="R1146" s="4"/>
      <c r="S1146" s="4"/>
    </row>
    <row r="1147" spans="1:19" hidden="1" x14ac:dyDescent="0.25">
      <c r="A1147" s="37" t="s">
        <v>145</v>
      </c>
      <c r="B1147" s="6" t="s">
        <v>520</v>
      </c>
      <c r="C1147" s="4">
        <f t="shared" si="136"/>
        <v>6538400.1299999999</v>
      </c>
      <c r="D1147" s="4">
        <f t="shared" si="137"/>
        <v>136990.18000000002</v>
      </c>
      <c r="E1147" s="4"/>
      <c r="F1147" s="4"/>
      <c r="G1147" s="4"/>
      <c r="H1147" s="4"/>
      <c r="I1147" s="4"/>
      <c r="J1147" s="4"/>
      <c r="K1147" s="4"/>
      <c r="L1147" s="1"/>
      <c r="M1147" s="4"/>
      <c r="N1147" s="5" t="s">
        <v>1673</v>
      </c>
      <c r="O1147" s="4">
        <v>6401409.9500000002</v>
      </c>
      <c r="P1147" s="4"/>
      <c r="Q1147" s="4"/>
      <c r="R1147" s="4"/>
      <c r="S1147" s="4"/>
    </row>
    <row r="1148" spans="1:19" hidden="1" x14ac:dyDescent="0.25">
      <c r="A1148" s="37" t="s">
        <v>147</v>
      </c>
      <c r="B1148" s="6" t="s">
        <v>473</v>
      </c>
      <c r="C1148" s="4">
        <f t="shared" si="136"/>
        <v>4119301.28</v>
      </c>
      <c r="D1148" s="4">
        <f>ROUNDUP(SUM(F1148+G1148+H1148+I1148+J1148+K1148+M1148+O1148+P1148+Q1148+R1148+S1148)*0.0214,2)</f>
        <v>86306.099999999991</v>
      </c>
      <c r="E1148" s="4"/>
      <c r="F1148" s="4"/>
      <c r="G1148" s="4"/>
      <c r="H1148" s="4"/>
      <c r="I1148" s="4"/>
      <c r="J1148" s="4"/>
      <c r="K1148" s="4"/>
      <c r="L1148" s="1"/>
      <c r="M1148" s="4"/>
      <c r="N1148" s="5"/>
      <c r="O1148" s="4"/>
      <c r="P1148" s="4"/>
      <c r="Q1148" s="4">
        <v>4032995.1799999997</v>
      </c>
      <c r="R1148" s="4"/>
      <c r="S1148" s="4"/>
    </row>
    <row r="1149" spans="1:19" hidden="1" x14ac:dyDescent="0.25">
      <c r="A1149" s="37" t="s">
        <v>149</v>
      </c>
      <c r="B1149" s="6" t="s">
        <v>483</v>
      </c>
      <c r="C1149" s="4">
        <f t="shared" si="136"/>
        <v>5541421.6900000004</v>
      </c>
      <c r="D1149" s="4">
        <f t="shared" si="137"/>
        <v>116101.84999999999</v>
      </c>
      <c r="E1149" s="4"/>
      <c r="F1149" s="4"/>
      <c r="G1149" s="4"/>
      <c r="H1149" s="4"/>
      <c r="I1149" s="4"/>
      <c r="J1149" s="4"/>
      <c r="K1149" s="4"/>
      <c r="L1149" s="1"/>
      <c r="M1149" s="4"/>
      <c r="N1149" s="5"/>
      <c r="O1149" s="4"/>
      <c r="P1149" s="4"/>
      <c r="Q1149" s="4">
        <v>5425319.8399999999</v>
      </c>
      <c r="R1149" s="4"/>
      <c r="S1149" s="4"/>
    </row>
    <row r="1150" spans="1:19" hidden="1" x14ac:dyDescent="0.25">
      <c r="A1150" s="37" t="s">
        <v>151</v>
      </c>
      <c r="B1150" s="6" t="s">
        <v>481</v>
      </c>
      <c r="C1150" s="4">
        <f t="shared" si="136"/>
        <v>6413948.7999999998</v>
      </c>
      <c r="D1150" s="4">
        <f t="shared" si="137"/>
        <v>134382.72</v>
      </c>
      <c r="E1150" s="4"/>
      <c r="F1150" s="4"/>
      <c r="G1150" s="4">
        <v>1214091.81</v>
      </c>
      <c r="H1150" s="4">
        <v>801209.17</v>
      </c>
      <c r="I1150" s="4">
        <v>349855.57</v>
      </c>
      <c r="J1150" s="4"/>
      <c r="K1150" s="4"/>
      <c r="L1150" s="1"/>
      <c r="M1150" s="4"/>
      <c r="N1150" s="5"/>
      <c r="O1150" s="4"/>
      <c r="P1150" s="4"/>
      <c r="Q1150" s="4">
        <v>3914409.53</v>
      </c>
      <c r="R1150" s="4"/>
      <c r="S1150" s="4"/>
    </row>
    <row r="1151" spans="1:19" hidden="1" x14ac:dyDescent="0.25">
      <c r="A1151" s="37" t="s">
        <v>153</v>
      </c>
      <c r="B1151" s="6" t="s">
        <v>485</v>
      </c>
      <c r="C1151" s="4">
        <f t="shared" si="136"/>
        <v>37595644.130000003</v>
      </c>
      <c r="D1151" s="4">
        <f t="shared" si="137"/>
        <v>787690.22</v>
      </c>
      <c r="E1151" s="4"/>
      <c r="F1151" s="4"/>
      <c r="G1151" s="4">
        <v>8133756</v>
      </c>
      <c r="H1151" s="4">
        <v>5367666.4400000004</v>
      </c>
      <c r="I1151" s="4">
        <v>2343842.39</v>
      </c>
      <c r="J1151" s="4">
        <v>3068276.48</v>
      </c>
      <c r="K1151" s="4"/>
      <c r="L1151" s="1"/>
      <c r="M1151" s="4"/>
      <c r="N1151" s="5"/>
      <c r="O1151" s="4"/>
      <c r="P1151" s="4"/>
      <c r="Q1151" s="4">
        <v>17894412.600000001</v>
      </c>
      <c r="R1151" s="4"/>
      <c r="S1151" s="4"/>
    </row>
    <row r="1152" spans="1:19" ht="32.25" hidden="1" customHeight="1" x14ac:dyDescent="0.25">
      <c r="A1152" s="93" t="s">
        <v>1900</v>
      </c>
      <c r="B1152" s="94"/>
      <c r="C1152" s="2">
        <f t="shared" ref="C1152:M1152" si="138">SUM(C1146:C1151)</f>
        <v>66633054.840000004</v>
      </c>
      <c r="D1152" s="2">
        <f t="shared" si="138"/>
        <v>1396071.48</v>
      </c>
      <c r="E1152" s="2">
        <f t="shared" si="138"/>
        <v>0</v>
      </c>
      <c r="F1152" s="2">
        <f t="shared" si="138"/>
        <v>0</v>
      </c>
      <c r="G1152" s="2">
        <f t="shared" si="138"/>
        <v>9347847.8100000005</v>
      </c>
      <c r="H1152" s="2">
        <f t="shared" si="138"/>
        <v>6168875.6100000003</v>
      </c>
      <c r="I1152" s="2">
        <f t="shared" si="138"/>
        <v>2693697.96</v>
      </c>
      <c r="J1152" s="2">
        <f t="shared" si="138"/>
        <v>3068276.48</v>
      </c>
      <c r="K1152" s="2">
        <f t="shared" si="138"/>
        <v>0</v>
      </c>
      <c r="L1152" s="15">
        <f t="shared" si="138"/>
        <v>0</v>
      </c>
      <c r="M1152" s="2">
        <f t="shared" si="138"/>
        <v>0</v>
      </c>
      <c r="N1152" s="2" t="s">
        <v>1675</v>
      </c>
      <c r="O1152" s="2">
        <f>SUM(O1146:O1151)</f>
        <v>12691148.350000001</v>
      </c>
      <c r="P1152" s="2">
        <f>SUM(P1146:P1151)</f>
        <v>0</v>
      </c>
      <c r="Q1152" s="2">
        <f>SUM(Q1146:Q1151)</f>
        <v>31267137.149999999</v>
      </c>
      <c r="R1152" s="2">
        <f>SUM(R1146:R1151)</f>
        <v>0</v>
      </c>
      <c r="S1152" s="2">
        <f>SUM(S1146:S1151)</f>
        <v>0</v>
      </c>
    </row>
    <row r="1153" spans="1:19" ht="15" hidden="1" customHeight="1" x14ac:dyDescent="0.25">
      <c r="A1153" s="95" t="s">
        <v>1875</v>
      </c>
      <c r="B1153" s="96"/>
      <c r="C1153" s="97"/>
      <c r="D1153" s="2"/>
      <c r="E1153" s="2"/>
      <c r="F1153" s="2"/>
      <c r="G1153" s="2"/>
      <c r="H1153" s="2"/>
      <c r="I1153" s="2"/>
      <c r="J1153" s="2"/>
      <c r="K1153" s="2"/>
      <c r="L1153" s="15"/>
      <c r="M1153" s="2"/>
      <c r="N1153" s="3"/>
      <c r="O1153" s="2"/>
      <c r="P1153" s="2"/>
      <c r="Q1153" s="2"/>
      <c r="R1153" s="2"/>
      <c r="S1153" s="2"/>
    </row>
    <row r="1154" spans="1:19" hidden="1" x14ac:dyDescent="0.25">
      <c r="A1154" s="37" t="s">
        <v>155</v>
      </c>
      <c r="B1154" s="6" t="s">
        <v>529</v>
      </c>
      <c r="C1154" s="4">
        <f t="shared" ref="C1154:C1187" si="139">ROUNDUP(SUM(D1154+E1154+F1154+G1154+H1154+I1154+J1154+K1154+M1154+O1154+P1154+Q1154+R1154+S1154),2)</f>
        <v>33404127.48</v>
      </c>
      <c r="D1154" s="4">
        <f>ROUNDUP(SUM(F1154+G1154+H1154+I1154+J1154+K1154+M1154+O1154+P1154+Q1154+R1154+S1154)*0.0214,2)</f>
        <v>699871.09</v>
      </c>
      <c r="E1154" s="4"/>
      <c r="F1154" s="4">
        <v>5734022.2800000003</v>
      </c>
      <c r="G1154" s="4"/>
      <c r="H1154" s="4"/>
      <c r="I1154" s="4"/>
      <c r="J1154" s="4"/>
      <c r="K1154" s="4"/>
      <c r="L1154" s="1"/>
      <c r="M1154" s="4"/>
      <c r="N1154" s="5" t="s">
        <v>1674</v>
      </c>
      <c r="O1154" s="4">
        <v>16889961.09</v>
      </c>
      <c r="P1154" s="4">
        <v>10080273.02</v>
      </c>
      <c r="Q1154" s="4"/>
      <c r="R1154" s="4"/>
      <c r="S1154" s="4"/>
    </row>
    <row r="1155" spans="1:19" hidden="1" x14ac:dyDescent="0.25">
      <c r="A1155" s="37" t="s">
        <v>157</v>
      </c>
      <c r="B1155" s="6" t="s">
        <v>531</v>
      </c>
      <c r="C1155" s="4">
        <f t="shared" si="139"/>
        <v>14301869.58</v>
      </c>
      <c r="D1155" s="4">
        <f>ROUNDUP(SUM(F1155+G1155+H1155+I1155+J1155+K1155+M1155+O1155+P1155+Q1155+R1155+S1155)*0.0214,2)</f>
        <v>299647.56</v>
      </c>
      <c r="E1155" s="4"/>
      <c r="F1155" s="4"/>
      <c r="G1155" s="4"/>
      <c r="H1155" s="4"/>
      <c r="I1155" s="4"/>
      <c r="J1155" s="4"/>
      <c r="K1155" s="4"/>
      <c r="L1155" s="1"/>
      <c r="M1155" s="4"/>
      <c r="N1155" s="5" t="s">
        <v>1674</v>
      </c>
      <c r="O1155" s="4">
        <v>14002222.02</v>
      </c>
      <c r="P1155" s="4"/>
      <c r="Q1155" s="4"/>
      <c r="R1155" s="4"/>
      <c r="S1155" s="4"/>
    </row>
    <row r="1156" spans="1:19" hidden="1" x14ac:dyDescent="0.25">
      <c r="A1156" s="37" t="s">
        <v>158</v>
      </c>
      <c r="B1156" s="6" t="s">
        <v>559</v>
      </c>
      <c r="C1156" s="4">
        <f t="shared" si="139"/>
        <v>20893682.219999999</v>
      </c>
      <c r="D1156" s="4">
        <f t="shared" ref="D1156:D1187" si="140">ROUNDUP(SUM(F1156+G1156+H1156+I1156+J1156+K1156+M1156+O1156+P1156+Q1156+R1156+S1156)*0.0214,2)</f>
        <v>437756.81</v>
      </c>
      <c r="E1156" s="4"/>
      <c r="F1156" s="4"/>
      <c r="G1156" s="4"/>
      <c r="H1156" s="4"/>
      <c r="I1156" s="4"/>
      <c r="J1156" s="4"/>
      <c r="K1156" s="4"/>
      <c r="L1156" s="1"/>
      <c r="M1156" s="4"/>
      <c r="N1156" s="5" t="s">
        <v>1674</v>
      </c>
      <c r="O1156" s="4">
        <v>20455925.41</v>
      </c>
      <c r="P1156" s="4"/>
      <c r="Q1156" s="4"/>
      <c r="R1156" s="4"/>
      <c r="S1156" s="4"/>
    </row>
    <row r="1157" spans="1:19" hidden="1" x14ac:dyDescent="0.25">
      <c r="A1157" s="37" t="s">
        <v>160</v>
      </c>
      <c r="B1157" s="6" t="s">
        <v>561</v>
      </c>
      <c r="C1157" s="4">
        <f t="shared" si="139"/>
        <v>19220236.219999999</v>
      </c>
      <c r="D1157" s="4">
        <f t="shared" si="140"/>
        <v>402695.38</v>
      </c>
      <c r="E1157" s="4"/>
      <c r="F1157" s="4"/>
      <c r="G1157" s="4"/>
      <c r="H1157" s="4"/>
      <c r="I1157" s="4"/>
      <c r="J1157" s="4"/>
      <c r="K1157" s="4"/>
      <c r="L1157" s="1"/>
      <c r="M1157" s="4"/>
      <c r="N1157" s="5" t="s">
        <v>1674</v>
      </c>
      <c r="O1157" s="4">
        <v>8726017.3900000006</v>
      </c>
      <c r="P1157" s="4"/>
      <c r="Q1157" s="4">
        <v>10091523.449999999</v>
      </c>
      <c r="R1157" s="4"/>
      <c r="S1157" s="4"/>
    </row>
    <row r="1158" spans="1:19" hidden="1" x14ac:dyDescent="0.25">
      <c r="A1158" s="37" t="s">
        <v>162</v>
      </c>
      <c r="B1158" s="6" t="s">
        <v>563</v>
      </c>
      <c r="C1158" s="4">
        <f t="shared" si="139"/>
        <v>45806640.009999998</v>
      </c>
      <c r="D1158" s="4">
        <f t="shared" si="140"/>
        <v>959724.01</v>
      </c>
      <c r="E1158" s="4"/>
      <c r="F1158" s="4"/>
      <c r="G1158" s="4"/>
      <c r="H1158" s="4"/>
      <c r="I1158" s="4"/>
      <c r="J1158" s="4"/>
      <c r="K1158" s="4"/>
      <c r="L1158" s="1"/>
      <c r="M1158" s="4"/>
      <c r="N1158" s="5" t="s">
        <v>1673</v>
      </c>
      <c r="O1158" s="4">
        <v>16011931.98</v>
      </c>
      <c r="P1158" s="4"/>
      <c r="Q1158" s="4"/>
      <c r="R1158" s="4">
        <v>28834984.016800001</v>
      </c>
      <c r="S1158" s="4"/>
    </row>
    <row r="1159" spans="1:19" hidden="1" x14ac:dyDescent="0.25">
      <c r="A1159" s="37" t="s">
        <v>164</v>
      </c>
      <c r="B1159" s="6" t="s">
        <v>565</v>
      </c>
      <c r="C1159" s="4">
        <f t="shared" si="139"/>
        <v>36441677.490000002</v>
      </c>
      <c r="D1159" s="4">
        <f t="shared" si="140"/>
        <v>763512.73</v>
      </c>
      <c r="E1159" s="4"/>
      <c r="F1159" s="4"/>
      <c r="G1159" s="4"/>
      <c r="H1159" s="4"/>
      <c r="I1159" s="4"/>
      <c r="J1159" s="4"/>
      <c r="K1159" s="4"/>
      <c r="L1159" s="1"/>
      <c r="M1159" s="4"/>
      <c r="N1159" s="5" t="s">
        <v>1673</v>
      </c>
      <c r="O1159" s="4">
        <v>16011931.98</v>
      </c>
      <c r="P1159" s="4"/>
      <c r="Q1159" s="4">
        <v>19666232.780000001</v>
      </c>
      <c r="R1159" s="4"/>
      <c r="S1159" s="4"/>
    </row>
    <row r="1160" spans="1:19" hidden="1" x14ac:dyDescent="0.25">
      <c r="A1160" s="37" t="s">
        <v>1698</v>
      </c>
      <c r="B1160" s="6" t="s">
        <v>575</v>
      </c>
      <c r="C1160" s="4">
        <f t="shared" si="139"/>
        <v>23651708.050000001</v>
      </c>
      <c r="D1160" s="4">
        <f t="shared" si="140"/>
        <v>495541.96</v>
      </c>
      <c r="E1160" s="4"/>
      <c r="F1160" s="4"/>
      <c r="G1160" s="4">
        <v>10881845.34</v>
      </c>
      <c r="H1160" s="4">
        <v>6415000.25</v>
      </c>
      <c r="I1160" s="4">
        <v>1430262.53</v>
      </c>
      <c r="J1160" s="4">
        <v>4429057.97</v>
      </c>
      <c r="K1160" s="4"/>
      <c r="L1160" s="1"/>
      <c r="M1160" s="4"/>
      <c r="N1160" s="5"/>
      <c r="O1160" s="4"/>
      <c r="P1160" s="4"/>
      <c r="Q1160" s="4"/>
      <c r="R1160" s="4"/>
      <c r="S1160" s="4"/>
    </row>
    <row r="1161" spans="1:19" hidden="1" x14ac:dyDescent="0.25">
      <c r="A1161" s="37" t="s">
        <v>1699</v>
      </c>
      <c r="B1161" s="6" t="s">
        <v>587</v>
      </c>
      <c r="C1161" s="4">
        <f t="shared" si="139"/>
        <v>35101225.329999998</v>
      </c>
      <c r="D1161" s="4">
        <f t="shared" si="140"/>
        <v>735428.07000000007</v>
      </c>
      <c r="E1161" s="4"/>
      <c r="F1161" s="4">
        <v>7381680.1799999997</v>
      </c>
      <c r="G1161" s="4"/>
      <c r="H1161" s="4"/>
      <c r="I1161" s="4"/>
      <c r="J1161" s="4">
        <v>3791080.87</v>
      </c>
      <c r="K1161" s="4"/>
      <c r="L1161" s="1"/>
      <c r="M1161" s="4"/>
      <c r="N1161" s="5"/>
      <c r="O1161" s="4"/>
      <c r="P1161" s="4"/>
      <c r="Q1161" s="4">
        <v>23193036.210000001</v>
      </c>
      <c r="R1161" s="4"/>
      <c r="S1161" s="4"/>
    </row>
    <row r="1162" spans="1:19" hidden="1" x14ac:dyDescent="0.25">
      <c r="A1162" s="37" t="s">
        <v>166</v>
      </c>
      <c r="B1162" s="6" t="s">
        <v>589</v>
      </c>
      <c r="C1162" s="4">
        <f t="shared" si="139"/>
        <v>36583619.630000003</v>
      </c>
      <c r="D1162" s="4">
        <f t="shared" si="140"/>
        <v>766486.65</v>
      </c>
      <c r="E1162" s="4"/>
      <c r="F1162" s="4">
        <v>5384307.7199999997</v>
      </c>
      <c r="G1162" s="4"/>
      <c r="H1162" s="4"/>
      <c r="I1162" s="4"/>
      <c r="J1162" s="4"/>
      <c r="K1162" s="4"/>
      <c r="L1162" s="1"/>
      <c r="M1162" s="4"/>
      <c r="N1162" s="5" t="s">
        <v>1673</v>
      </c>
      <c r="O1162" s="4">
        <v>13756425.810000001</v>
      </c>
      <c r="P1162" s="4"/>
      <c r="Q1162" s="4">
        <v>16676399.449999999</v>
      </c>
      <c r="R1162" s="4"/>
      <c r="S1162" s="4"/>
    </row>
    <row r="1163" spans="1:19" hidden="1" x14ac:dyDescent="0.25">
      <c r="A1163" s="37" t="s">
        <v>168</v>
      </c>
      <c r="B1163" s="6" t="s">
        <v>595</v>
      </c>
      <c r="C1163" s="4">
        <f t="shared" si="139"/>
        <v>40283067.740000002</v>
      </c>
      <c r="D1163" s="4">
        <f t="shared" si="140"/>
        <v>843996.14</v>
      </c>
      <c r="E1163" s="4"/>
      <c r="F1163" s="4"/>
      <c r="G1163" s="4"/>
      <c r="H1163" s="4"/>
      <c r="I1163" s="4"/>
      <c r="J1163" s="4">
        <v>2222853.4299999997</v>
      </c>
      <c r="K1163" s="4"/>
      <c r="L1163" s="1"/>
      <c r="M1163" s="4"/>
      <c r="N1163" s="5" t="s">
        <v>1674</v>
      </c>
      <c r="O1163" s="4">
        <v>9499066.5800000001</v>
      </c>
      <c r="P1163" s="4"/>
      <c r="Q1163" s="4"/>
      <c r="R1163" s="4">
        <v>27717151.59</v>
      </c>
      <c r="S1163" s="4"/>
    </row>
    <row r="1164" spans="1:19" hidden="1" x14ac:dyDescent="0.25">
      <c r="A1164" s="37" t="s">
        <v>170</v>
      </c>
      <c r="B1164" s="6" t="s">
        <v>597</v>
      </c>
      <c r="C1164" s="4">
        <f t="shared" si="139"/>
        <v>25935600.289999999</v>
      </c>
      <c r="D1164" s="4">
        <f t="shared" si="140"/>
        <v>543393.24</v>
      </c>
      <c r="E1164" s="4"/>
      <c r="F1164" s="4"/>
      <c r="G1164" s="4"/>
      <c r="H1164" s="4"/>
      <c r="I1164" s="4"/>
      <c r="J1164" s="4">
        <v>1676903.87</v>
      </c>
      <c r="K1164" s="4"/>
      <c r="L1164" s="1"/>
      <c r="M1164" s="4"/>
      <c r="N1164" s="5" t="s">
        <v>1673</v>
      </c>
      <c r="O1164" s="4">
        <v>11134610.07</v>
      </c>
      <c r="P1164" s="4"/>
      <c r="Q1164" s="4">
        <v>12580693.109999999</v>
      </c>
      <c r="R1164" s="4"/>
      <c r="S1164" s="4"/>
    </row>
    <row r="1165" spans="1:19" hidden="1" x14ac:dyDescent="0.25">
      <c r="A1165" s="37" t="s">
        <v>172</v>
      </c>
      <c r="B1165" s="6" t="s">
        <v>599</v>
      </c>
      <c r="C1165" s="4">
        <f t="shared" si="139"/>
        <v>30216067.48</v>
      </c>
      <c r="D1165" s="4">
        <f t="shared" si="140"/>
        <v>633076.02</v>
      </c>
      <c r="E1165" s="4"/>
      <c r="F1165" s="4"/>
      <c r="G1165" s="4"/>
      <c r="H1165" s="4">
        <v>5867688.2799999993</v>
      </c>
      <c r="I1165" s="4"/>
      <c r="J1165" s="4"/>
      <c r="K1165" s="4"/>
      <c r="L1165" s="1"/>
      <c r="M1165" s="4"/>
      <c r="N1165" s="5" t="s">
        <v>1673</v>
      </c>
      <c r="O1165" s="4">
        <v>11134610.07</v>
      </c>
      <c r="P1165" s="4"/>
      <c r="Q1165" s="4">
        <v>12580693.109999999</v>
      </c>
      <c r="R1165" s="4"/>
      <c r="S1165" s="4"/>
    </row>
    <row r="1166" spans="1:19" hidden="1" x14ac:dyDescent="0.25">
      <c r="A1166" s="37" t="s">
        <v>174</v>
      </c>
      <c r="B1166" s="6" t="s">
        <v>601</v>
      </c>
      <c r="C1166" s="4">
        <f t="shared" si="139"/>
        <v>39738845.799999997</v>
      </c>
      <c r="D1166" s="4">
        <f t="shared" si="140"/>
        <v>832593.8</v>
      </c>
      <c r="E1166" s="4"/>
      <c r="F1166" s="4"/>
      <c r="G1166" s="4"/>
      <c r="H1166" s="4"/>
      <c r="I1166" s="4"/>
      <c r="J1166" s="4"/>
      <c r="K1166" s="4"/>
      <c r="L1166" s="1"/>
      <c r="M1166" s="4"/>
      <c r="N1166" s="5" t="s">
        <v>1673</v>
      </c>
      <c r="O1166" s="4">
        <v>17183851.210000001</v>
      </c>
      <c r="P1166" s="4"/>
      <c r="Q1166" s="4">
        <v>21722400.790000003</v>
      </c>
      <c r="R1166" s="4"/>
      <c r="S1166" s="4"/>
    </row>
    <row r="1167" spans="1:19" hidden="1" x14ac:dyDescent="0.25">
      <c r="A1167" s="37" t="s">
        <v>176</v>
      </c>
      <c r="B1167" s="6" t="s">
        <v>607</v>
      </c>
      <c r="C1167" s="4">
        <f t="shared" si="139"/>
        <v>57105426.93</v>
      </c>
      <c r="D1167" s="4">
        <f t="shared" si="140"/>
        <v>1196452.07</v>
      </c>
      <c r="E1167" s="4"/>
      <c r="F1167" s="4"/>
      <c r="G1167" s="4">
        <v>7959201.5899999999</v>
      </c>
      <c r="H1167" s="4"/>
      <c r="I1167" s="4"/>
      <c r="J1167" s="4">
        <v>3002429.76</v>
      </c>
      <c r="K1167" s="4"/>
      <c r="L1167" s="1"/>
      <c r="M1167" s="4"/>
      <c r="N1167" s="5" t="s">
        <v>1673</v>
      </c>
      <c r="O1167" s="4">
        <v>17183851.210000001</v>
      </c>
      <c r="P1167" s="4">
        <v>6031019.8499999996</v>
      </c>
      <c r="Q1167" s="4">
        <v>21732472.450000003</v>
      </c>
      <c r="R1167" s="4"/>
      <c r="S1167" s="4"/>
    </row>
    <row r="1168" spans="1:19" hidden="1" x14ac:dyDescent="0.25">
      <c r="A1168" s="37" t="s">
        <v>178</v>
      </c>
      <c r="B1168" s="6" t="s">
        <v>609</v>
      </c>
      <c r="C1168" s="4">
        <f t="shared" si="139"/>
        <v>24082989.129999999</v>
      </c>
      <c r="D1168" s="4">
        <f t="shared" si="140"/>
        <v>504578</v>
      </c>
      <c r="E1168" s="4"/>
      <c r="F1168" s="4"/>
      <c r="G1168" s="4"/>
      <c r="H1168" s="4"/>
      <c r="I1168" s="4"/>
      <c r="J1168" s="4"/>
      <c r="K1168" s="4"/>
      <c r="L1168" s="1"/>
      <c r="M1168" s="4"/>
      <c r="N1168" s="5" t="s">
        <v>1673</v>
      </c>
      <c r="O1168" s="4">
        <v>11134610.07</v>
      </c>
      <c r="P1168" s="4"/>
      <c r="Q1168" s="4">
        <v>12443801.060000001</v>
      </c>
      <c r="R1168" s="4"/>
      <c r="S1168" s="4"/>
    </row>
    <row r="1169" spans="1:19" hidden="1" x14ac:dyDescent="0.25">
      <c r="A1169" s="37" t="s">
        <v>180</v>
      </c>
      <c r="B1169" s="6" t="s">
        <v>611</v>
      </c>
      <c r="C1169" s="4">
        <f t="shared" si="139"/>
        <v>24817381.770000003</v>
      </c>
      <c r="D1169" s="4">
        <f t="shared" si="140"/>
        <v>519964.73</v>
      </c>
      <c r="E1169" s="4"/>
      <c r="F1169" s="4"/>
      <c r="G1169" s="4"/>
      <c r="H1169" s="4"/>
      <c r="I1169" s="4"/>
      <c r="J1169" s="4"/>
      <c r="K1169" s="4"/>
      <c r="L1169" s="1"/>
      <c r="M1169" s="4"/>
      <c r="N1169" s="5" t="s">
        <v>1673</v>
      </c>
      <c r="O1169" s="4">
        <v>9730220.4499999993</v>
      </c>
      <c r="P1169" s="4"/>
      <c r="Q1169" s="4"/>
      <c r="R1169" s="4">
        <v>14567196.588</v>
      </c>
      <c r="S1169" s="4"/>
    </row>
    <row r="1170" spans="1:19" hidden="1" x14ac:dyDescent="0.25">
      <c r="A1170" s="37" t="s">
        <v>182</v>
      </c>
      <c r="B1170" s="6" t="s">
        <v>632</v>
      </c>
      <c r="C1170" s="4">
        <f t="shared" si="139"/>
        <v>27654251.25</v>
      </c>
      <c r="D1170" s="4">
        <f t="shared" si="140"/>
        <v>579401.78</v>
      </c>
      <c r="E1170" s="4"/>
      <c r="F1170" s="4"/>
      <c r="G1170" s="4"/>
      <c r="H1170" s="4"/>
      <c r="I1170" s="4"/>
      <c r="J1170" s="4">
        <v>3420264.03</v>
      </c>
      <c r="K1170" s="4"/>
      <c r="L1170" s="1"/>
      <c r="M1170" s="4"/>
      <c r="N1170" s="5"/>
      <c r="O1170" s="4"/>
      <c r="P1170" s="4">
        <v>4856731.47</v>
      </c>
      <c r="Q1170" s="4">
        <v>18797853.970000003</v>
      </c>
      <c r="R1170" s="4"/>
      <c r="S1170" s="4"/>
    </row>
    <row r="1171" spans="1:19" hidden="1" x14ac:dyDescent="0.25">
      <c r="A1171" s="37" t="s">
        <v>184</v>
      </c>
      <c r="B1171" s="6" t="s">
        <v>634</v>
      </c>
      <c r="C1171" s="4">
        <f t="shared" si="139"/>
        <v>27660932.370000001</v>
      </c>
      <c r="D1171" s="4">
        <f t="shared" si="140"/>
        <v>579541.76000000001</v>
      </c>
      <c r="E1171" s="4"/>
      <c r="F1171" s="4"/>
      <c r="G1171" s="4"/>
      <c r="H1171" s="4"/>
      <c r="I1171" s="4"/>
      <c r="J1171" s="4">
        <v>3435976.89</v>
      </c>
      <c r="K1171" s="4"/>
      <c r="L1171" s="1"/>
      <c r="M1171" s="4"/>
      <c r="N1171" s="5"/>
      <c r="O1171" s="4"/>
      <c r="P1171" s="4">
        <v>4847559.75</v>
      </c>
      <c r="Q1171" s="4">
        <v>18797853.970000003</v>
      </c>
      <c r="R1171" s="4"/>
      <c r="S1171" s="4"/>
    </row>
    <row r="1172" spans="1:19" hidden="1" x14ac:dyDescent="0.25">
      <c r="A1172" s="37" t="s">
        <v>186</v>
      </c>
      <c r="B1172" s="6" t="s">
        <v>636</v>
      </c>
      <c r="C1172" s="4">
        <f t="shared" si="139"/>
        <v>36527224.68</v>
      </c>
      <c r="D1172" s="4">
        <f t="shared" si="140"/>
        <v>765305.08</v>
      </c>
      <c r="E1172" s="4"/>
      <c r="F1172" s="4"/>
      <c r="G1172" s="4"/>
      <c r="H1172" s="4"/>
      <c r="I1172" s="4"/>
      <c r="J1172" s="4">
        <v>3421384.03</v>
      </c>
      <c r="K1172" s="4"/>
      <c r="L1172" s="1"/>
      <c r="M1172" s="4"/>
      <c r="N1172" s="5" t="s">
        <v>1674</v>
      </c>
      <c r="O1172" s="4">
        <v>8832697.6500000004</v>
      </c>
      <c r="P1172" s="4">
        <v>4709983.95</v>
      </c>
      <c r="Q1172" s="4">
        <v>18797853.970000003</v>
      </c>
      <c r="R1172" s="4"/>
      <c r="S1172" s="4"/>
    </row>
    <row r="1173" spans="1:19" hidden="1" x14ac:dyDescent="0.25">
      <c r="A1173" s="37" t="s">
        <v>188</v>
      </c>
      <c r="B1173" s="6" t="s">
        <v>638</v>
      </c>
      <c r="C1173" s="4">
        <f t="shared" si="139"/>
        <v>29945993.370000001</v>
      </c>
      <c r="D1173" s="4">
        <f t="shared" si="140"/>
        <v>627417.53</v>
      </c>
      <c r="E1173" s="4"/>
      <c r="F1173" s="4"/>
      <c r="G1173" s="4"/>
      <c r="H1173" s="4">
        <v>4984797.57</v>
      </c>
      <c r="I1173" s="4">
        <v>2094281.56</v>
      </c>
      <c r="J1173" s="4">
        <v>3441642.74</v>
      </c>
      <c r="K1173" s="4"/>
      <c r="L1173" s="1"/>
      <c r="M1173" s="4"/>
      <c r="N1173" s="5"/>
      <c r="O1173" s="4"/>
      <c r="P1173" s="4"/>
      <c r="Q1173" s="4">
        <v>18797853.970000003</v>
      </c>
      <c r="R1173" s="4"/>
      <c r="S1173" s="4"/>
    </row>
    <row r="1174" spans="1:19" hidden="1" x14ac:dyDescent="0.25">
      <c r="A1174" s="37" t="s">
        <v>190</v>
      </c>
      <c r="B1174" s="6" t="s">
        <v>640</v>
      </c>
      <c r="C1174" s="4">
        <f t="shared" si="139"/>
        <v>36827945.859999999</v>
      </c>
      <c r="D1174" s="4">
        <f t="shared" si="140"/>
        <v>771605.68</v>
      </c>
      <c r="E1174" s="4"/>
      <c r="F1174" s="4"/>
      <c r="G1174" s="4"/>
      <c r="H1174" s="4"/>
      <c r="I1174" s="4"/>
      <c r="J1174" s="4"/>
      <c r="K1174" s="4"/>
      <c r="L1174" s="1">
        <v>6</v>
      </c>
      <c r="M1174" s="4">
        <v>36056340.18</v>
      </c>
      <c r="N1174" s="5"/>
      <c r="O1174" s="4"/>
      <c r="P1174" s="4"/>
      <c r="Q1174" s="4"/>
      <c r="R1174" s="4"/>
      <c r="S1174" s="4"/>
    </row>
    <row r="1175" spans="1:19" hidden="1" x14ac:dyDescent="0.25">
      <c r="A1175" s="37" t="s">
        <v>192</v>
      </c>
      <c r="B1175" s="6" t="s">
        <v>642</v>
      </c>
      <c r="C1175" s="4">
        <f t="shared" si="139"/>
        <v>10328954.800000001</v>
      </c>
      <c r="D1175" s="4">
        <f t="shared" si="140"/>
        <v>216408.5</v>
      </c>
      <c r="E1175" s="4"/>
      <c r="F1175" s="4"/>
      <c r="G1175" s="4"/>
      <c r="H1175" s="4"/>
      <c r="I1175" s="4"/>
      <c r="J1175" s="4"/>
      <c r="K1175" s="4"/>
      <c r="L1175" s="1"/>
      <c r="M1175" s="4"/>
      <c r="N1175" s="5" t="s">
        <v>1673</v>
      </c>
      <c r="O1175" s="4">
        <v>10112546.300000001</v>
      </c>
      <c r="P1175" s="4"/>
      <c r="Q1175" s="4"/>
      <c r="R1175" s="4"/>
      <c r="S1175" s="4"/>
    </row>
    <row r="1176" spans="1:19" hidden="1" x14ac:dyDescent="0.25">
      <c r="A1176" s="37" t="s">
        <v>194</v>
      </c>
      <c r="B1176" s="6" t="s">
        <v>644</v>
      </c>
      <c r="C1176" s="4">
        <f t="shared" si="139"/>
        <v>21033023.460000001</v>
      </c>
      <c r="D1176" s="4">
        <f t="shared" si="140"/>
        <v>440676.24</v>
      </c>
      <c r="E1176" s="4"/>
      <c r="F1176" s="4"/>
      <c r="G1176" s="4"/>
      <c r="H1176" s="4"/>
      <c r="I1176" s="4"/>
      <c r="J1176" s="4"/>
      <c r="K1176" s="4"/>
      <c r="L1176" s="1"/>
      <c r="M1176" s="4"/>
      <c r="N1176" s="5" t="s">
        <v>1673</v>
      </c>
      <c r="O1176" s="4">
        <v>8983592.1999999993</v>
      </c>
      <c r="P1176" s="4"/>
      <c r="Q1176" s="4">
        <v>11608755.02</v>
      </c>
      <c r="R1176" s="4"/>
      <c r="S1176" s="4"/>
    </row>
    <row r="1177" spans="1:19" hidden="1" x14ac:dyDescent="0.25">
      <c r="A1177" s="37" t="s">
        <v>196</v>
      </c>
      <c r="B1177" s="6" t="s">
        <v>666</v>
      </c>
      <c r="C1177" s="4">
        <f t="shared" si="139"/>
        <v>32082066.84</v>
      </c>
      <c r="D1177" s="4">
        <f t="shared" si="140"/>
        <v>672171.76</v>
      </c>
      <c r="E1177" s="4"/>
      <c r="F1177" s="4"/>
      <c r="G1177" s="4"/>
      <c r="H1177" s="4"/>
      <c r="I1177" s="4"/>
      <c r="J1177" s="4"/>
      <c r="K1177" s="4"/>
      <c r="L1177" s="1"/>
      <c r="M1177" s="4"/>
      <c r="N1177" s="5" t="s">
        <v>1673</v>
      </c>
      <c r="O1177" s="4">
        <v>15235461.789999999</v>
      </c>
      <c r="P1177" s="4"/>
      <c r="Q1177" s="4">
        <v>16174433.289999999</v>
      </c>
      <c r="R1177" s="4"/>
      <c r="S1177" s="4"/>
    </row>
    <row r="1178" spans="1:19" hidden="1" x14ac:dyDescent="0.25">
      <c r="A1178" s="37" t="s">
        <v>198</v>
      </c>
      <c r="B1178" s="6" t="s">
        <v>674</v>
      </c>
      <c r="C1178" s="4">
        <f t="shared" si="139"/>
        <v>21718760.73</v>
      </c>
      <c r="D1178" s="4">
        <f t="shared" si="140"/>
        <v>455043.55</v>
      </c>
      <c r="E1178" s="4"/>
      <c r="F1178" s="4"/>
      <c r="G1178" s="4">
        <v>4376449.83</v>
      </c>
      <c r="H1178" s="4">
        <v>5752657.2799999993</v>
      </c>
      <c r="I1178" s="4"/>
      <c r="J1178" s="4"/>
      <c r="K1178" s="4"/>
      <c r="L1178" s="1"/>
      <c r="M1178" s="4"/>
      <c r="N1178" s="5" t="s">
        <v>1673</v>
      </c>
      <c r="O1178" s="4">
        <v>11134610.07</v>
      </c>
      <c r="P1178" s="4"/>
      <c r="Q1178" s="4"/>
      <c r="R1178" s="4"/>
      <c r="S1178" s="4"/>
    </row>
    <row r="1179" spans="1:19" hidden="1" x14ac:dyDescent="0.25">
      <c r="A1179" s="37" t="s">
        <v>200</v>
      </c>
      <c r="B1179" s="6" t="s">
        <v>676</v>
      </c>
      <c r="C1179" s="4">
        <f t="shared" si="139"/>
        <v>10393970.789999999</v>
      </c>
      <c r="D1179" s="4">
        <f t="shared" si="140"/>
        <v>217770.69</v>
      </c>
      <c r="E1179" s="4"/>
      <c r="F1179" s="4"/>
      <c r="G1179" s="4"/>
      <c r="H1179" s="4"/>
      <c r="I1179" s="4"/>
      <c r="J1179" s="4"/>
      <c r="K1179" s="4"/>
      <c r="L1179" s="1"/>
      <c r="M1179" s="4"/>
      <c r="N1179" s="5" t="s">
        <v>1673</v>
      </c>
      <c r="O1179" s="4">
        <v>10176200.1</v>
      </c>
      <c r="P1179" s="4"/>
      <c r="Q1179" s="4"/>
      <c r="R1179" s="4"/>
      <c r="S1179" s="4"/>
    </row>
    <row r="1180" spans="1:19" hidden="1" x14ac:dyDescent="0.25">
      <c r="A1180" s="37" t="s">
        <v>202</v>
      </c>
      <c r="B1180" s="6" t="s">
        <v>678</v>
      </c>
      <c r="C1180" s="4">
        <f t="shared" si="139"/>
        <v>27085845.329999998</v>
      </c>
      <c r="D1180" s="4">
        <f t="shared" si="140"/>
        <v>567492.75</v>
      </c>
      <c r="E1180" s="4"/>
      <c r="F1180" s="4"/>
      <c r="G1180" s="4">
        <v>5456323.0800000001</v>
      </c>
      <c r="H1180" s="4">
        <v>3600762.34</v>
      </c>
      <c r="I1180" s="4">
        <v>1572306.98</v>
      </c>
      <c r="J1180" s="4"/>
      <c r="K1180" s="4"/>
      <c r="L1180" s="1"/>
      <c r="M1180" s="4"/>
      <c r="N1180" s="5"/>
      <c r="O1180" s="4"/>
      <c r="P1180" s="4">
        <v>3658447.4499999997</v>
      </c>
      <c r="Q1180" s="4">
        <v>12230512.73</v>
      </c>
      <c r="R1180" s="4"/>
      <c r="S1180" s="4"/>
    </row>
    <row r="1181" spans="1:19" hidden="1" x14ac:dyDescent="0.25">
      <c r="A1181" s="37" t="s">
        <v>204</v>
      </c>
      <c r="B1181" s="6" t="s">
        <v>680</v>
      </c>
      <c r="C1181" s="4">
        <f t="shared" si="139"/>
        <v>9217141.6199999992</v>
      </c>
      <c r="D1181" s="4">
        <f t="shared" si="140"/>
        <v>193114.19</v>
      </c>
      <c r="E1181" s="4"/>
      <c r="F1181" s="4"/>
      <c r="G1181" s="4">
        <v>2263415.4300000002</v>
      </c>
      <c r="H1181" s="4"/>
      <c r="I1181" s="4"/>
      <c r="J1181" s="4"/>
      <c r="K1181" s="4"/>
      <c r="L1181" s="1"/>
      <c r="M1181" s="4"/>
      <c r="N1181" s="5"/>
      <c r="O1181" s="4"/>
      <c r="P1181" s="4"/>
      <c r="Q1181" s="4"/>
      <c r="R1181" s="4">
        <v>6760612</v>
      </c>
      <c r="S1181" s="4"/>
    </row>
    <row r="1182" spans="1:19" hidden="1" x14ac:dyDescent="0.25">
      <c r="A1182" s="37" t="s">
        <v>206</v>
      </c>
      <c r="B1182" s="6" t="s">
        <v>684</v>
      </c>
      <c r="C1182" s="4">
        <f t="shared" si="139"/>
        <v>26122864.84</v>
      </c>
      <c r="D1182" s="4">
        <f t="shared" si="140"/>
        <v>547316.73</v>
      </c>
      <c r="E1182" s="4"/>
      <c r="F1182" s="4"/>
      <c r="G1182" s="4">
        <v>7861771.9100000001</v>
      </c>
      <c r="H1182" s="4"/>
      <c r="I1182" s="4"/>
      <c r="J1182" s="4">
        <v>2953571.31</v>
      </c>
      <c r="K1182" s="4"/>
      <c r="L1182" s="1"/>
      <c r="M1182" s="4"/>
      <c r="N1182" s="5"/>
      <c r="O1182" s="4"/>
      <c r="P1182" s="4"/>
      <c r="Q1182" s="4"/>
      <c r="R1182" s="4">
        <v>14760204.890000001</v>
      </c>
      <c r="S1182" s="4"/>
    </row>
    <row r="1183" spans="1:19" hidden="1" x14ac:dyDescent="0.25">
      <c r="A1183" s="37" t="s">
        <v>208</v>
      </c>
      <c r="B1183" s="6" t="s">
        <v>686</v>
      </c>
      <c r="C1183" s="4">
        <f t="shared" si="139"/>
        <v>35567286.75</v>
      </c>
      <c r="D1183" s="4">
        <f t="shared" si="140"/>
        <v>745192.82000000007</v>
      </c>
      <c r="E1183" s="4"/>
      <c r="F1183" s="4"/>
      <c r="G1183" s="4">
        <v>7324803.8399999999</v>
      </c>
      <c r="H1183" s="4"/>
      <c r="I1183" s="4"/>
      <c r="J1183" s="4">
        <v>2751838.99</v>
      </c>
      <c r="K1183" s="4"/>
      <c r="L1183" s="1"/>
      <c r="M1183" s="4"/>
      <c r="N1183" s="5"/>
      <c r="O1183" s="4"/>
      <c r="P1183" s="4"/>
      <c r="Q1183" s="4"/>
      <c r="R1183" s="4">
        <v>24745451.100000001</v>
      </c>
      <c r="S1183" s="4"/>
    </row>
    <row r="1184" spans="1:19" hidden="1" x14ac:dyDescent="0.25">
      <c r="A1184" s="37" t="s">
        <v>210</v>
      </c>
      <c r="B1184" s="6" t="s">
        <v>694</v>
      </c>
      <c r="C1184" s="4">
        <f t="shared" si="139"/>
        <v>33278241.140000001</v>
      </c>
      <c r="D1184" s="4">
        <f t="shared" si="140"/>
        <v>697233.57000000007</v>
      </c>
      <c r="E1184" s="4"/>
      <c r="F1184" s="4">
        <v>5413377.9299999997</v>
      </c>
      <c r="G1184" s="4">
        <v>7937928.04</v>
      </c>
      <c r="H1184" s="4"/>
      <c r="I1184" s="4"/>
      <c r="J1184" s="4"/>
      <c r="K1184" s="4"/>
      <c r="L1184" s="1"/>
      <c r="M1184" s="4"/>
      <c r="N1184" s="5"/>
      <c r="O1184" s="4"/>
      <c r="P1184" s="4">
        <v>5225131.0199999996</v>
      </c>
      <c r="Q1184" s="4">
        <v>14004570.58</v>
      </c>
      <c r="R1184" s="4"/>
      <c r="S1184" s="4"/>
    </row>
    <row r="1185" spans="1:19" hidden="1" x14ac:dyDescent="0.25">
      <c r="A1185" s="37" t="s">
        <v>212</v>
      </c>
      <c r="B1185" s="6" t="s">
        <v>704</v>
      </c>
      <c r="C1185" s="4">
        <f t="shared" si="139"/>
        <v>31071827.98</v>
      </c>
      <c r="D1185" s="4">
        <f t="shared" si="140"/>
        <v>651005.6</v>
      </c>
      <c r="E1185" s="4"/>
      <c r="F1185" s="4"/>
      <c r="G1185" s="4">
        <v>5585630.4800000004</v>
      </c>
      <c r="H1185" s="4">
        <v>3671036.9299999997</v>
      </c>
      <c r="I1185" s="4"/>
      <c r="J1185" s="4">
        <v>2098452.8899999997</v>
      </c>
      <c r="K1185" s="4"/>
      <c r="L1185" s="1"/>
      <c r="M1185" s="4"/>
      <c r="N1185" s="5"/>
      <c r="O1185" s="4"/>
      <c r="P1185" s="4"/>
      <c r="Q1185" s="4"/>
      <c r="R1185" s="4">
        <v>19065702.080000002</v>
      </c>
      <c r="S1185" s="4"/>
    </row>
    <row r="1186" spans="1:19" hidden="1" x14ac:dyDescent="0.25">
      <c r="A1186" s="37" t="s">
        <v>214</v>
      </c>
      <c r="B1186" s="6" t="s">
        <v>708</v>
      </c>
      <c r="C1186" s="4">
        <f t="shared" si="139"/>
        <v>26197832.57</v>
      </c>
      <c r="D1186" s="4">
        <f t="shared" si="140"/>
        <v>548887.43000000005</v>
      </c>
      <c r="E1186" s="4"/>
      <c r="F1186" s="4"/>
      <c r="G1186" s="4"/>
      <c r="H1186" s="4"/>
      <c r="I1186" s="4"/>
      <c r="J1186" s="4"/>
      <c r="K1186" s="4"/>
      <c r="L1186" s="1">
        <v>6</v>
      </c>
      <c r="M1186" s="4">
        <v>25648945.140000001</v>
      </c>
      <c r="N1186" s="5"/>
      <c r="O1186" s="4"/>
      <c r="P1186" s="4"/>
      <c r="Q1186" s="4"/>
      <c r="R1186" s="4"/>
      <c r="S1186" s="4"/>
    </row>
    <row r="1187" spans="1:19" hidden="1" x14ac:dyDescent="0.25">
      <c r="A1187" s="37" t="s">
        <v>216</v>
      </c>
      <c r="B1187" s="72" t="s">
        <v>710</v>
      </c>
      <c r="C1187" s="4">
        <f t="shared" si="139"/>
        <v>14812380.75</v>
      </c>
      <c r="D1187" s="4">
        <f t="shared" si="140"/>
        <v>310343.60000000003</v>
      </c>
      <c r="E1187" s="4"/>
      <c r="F1187" s="4"/>
      <c r="G1187" s="4"/>
      <c r="H1187" s="4"/>
      <c r="I1187" s="4"/>
      <c r="J1187" s="4"/>
      <c r="K1187" s="4"/>
      <c r="L1187" s="1"/>
      <c r="M1187" s="4"/>
      <c r="N1187" s="5" t="s">
        <v>1673</v>
      </c>
      <c r="O1187" s="4">
        <v>9383530.1999999993</v>
      </c>
      <c r="P1187" s="4"/>
      <c r="Q1187" s="4">
        <v>5118506.95</v>
      </c>
      <c r="R1187" s="4"/>
      <c r="S1187" s="4"/>
    </row>
    <row r="1188" spans="1:19" ht="15" hidden="1" customHeight="1" x14ac:dyDescent="0.25">
      <c r="A1188" s="93" t="s">
        <v>1901</v>
      </c>
      <c r="B1188" s="94"/>
      <c r="C1188" s="2">
        <f t="shared" ref="C1188:M1188" si="141">SUM(C1154:C1187)</f>
        <v>965110710.28000009</v>
      </c>
      <c r="D1188" s="2">
        <f t="shared" si="141"/>
        <v>20220647.520000003</v>
      </c>
      <c r="E1188" s="2">
        <f t="shared" si="141"/>
        <v>0</v>
      </c>
      <c r="F1188" s="2">
        <f t="shared" si="141"/>
        <v>23913388.109999999</v>
      </c>
      <c r="G1188" s="2">
        <f t="shared" si="141"/>
        <v>59647369.539999992</v>
      </c>
      <c r="H1188" s="2">
        <f t="shared" si="141"/>
        <v>30291942.650000002</v>
      </c>
      <c r="I1188" s="2">
        <f t="shared" si="141"/>
        <v>5096851.07</v>
      </c>
      <c r="J1188" s="2">
        <f t="shared" si="141"/>
        <v>36645456.780000001</v>
      </c>
      <c r="K1188" s="2">
        <f t="shared" si="141"/>
        <v>0</v>
      </c>
      <c r="L1188" s="15">
        <f t="shared" si="141"/>
        <v>12</v>
      </c>
      <c r="M1188" s="2">
        <f t="shared" si="141"/>
        <v>61705285.32</v>
      </c>
      <c r="N1188" s="2" t="s">
        <v>1675</v>
      </c>
      <c r="O1188" s="2">
        <f>SUM(O1154:O1187)</f>
        <v>266713873.64999998</v>
      </c>
      <c r="P1188" s="2">
        <f>SUM(P1154:P1187)</f>
        <v>39409146.510000005</v>
      </c>
      <c r="Q1188" s="2">
        <f>SUM(Q1154:Q1187)</f>
        <v>285015446.86000001</v>
      </c>
      <c r="R1188" s="2">
        <f>SUM(R1154:R1187)</f>
        <v>136451302.26480001</v>
      </c>
      <c r="S1188" s="2">
        <f>SUM(S1154:S1187)</f>
        <v>0</v>
      </c>
    </row>
    <row r="1189" spans="1:19" ht="15" hidden="1" customHeight="1" x14ac:dyDescent="0.25">
      <c r="A1189" s="95" t="s">
        <v>1740</v>
      </c>
      <c r="B1189" s="96"/>
      <c r="C1189" s="97"/>
      <c r="D1189" s="2"/>
      <c r="E1189" s="2"/>
      <c r="F1189" s="2"/>
      <c r="G1189" s="2"/>
      <c r="H1189" s="2"/>
      <c r="I1189" s="2"/>
      <c r="J1189" s="2"/>
      <c r="K1189" s="2"/>
      <c r="L1189" s="15"/>
      <c r="M1189" s="2"/>
      <c r="N1189" s="3"/>
      <c r="O1189" s="2"/>
      <c r="P1189" s="2"/>
      <c r="Q1189" s="2"/>
      <c r="R1189" s="2"/>
      <c r="S1189" s="2"/>
    </row>
    <row r="1190" spans="1:19" hidden="1" x14ac:dyDescent="0.25">
      <c r="A1190" s="37" t="s">
        <v>218</v>
      </c>
      <c r="B1190" s="6" t="s">
        <v>734</v>
      </c>
      <c r="C1190" s="4">
        <f>ROUNDUP(SUM(D1190+E1190+F1190+G1190+H1190+I1190+J1190+K1190+M1190+O1190+P1190+Q1190+R1190+S1190),2)</f>
        <v>62313369.140000001</v>
      </c>
      <c r="D1190" s="4">
        <f>ROUNDUP(SUM(F1190+G1190+H1190+I1190+J1190+K1190+M1190+O1190+P1190+Q1190+R1190+S1190)*0.0214,2)</f>
        <v>1305566.97</v>
      </c>
      <c r="E1190" s="4"/>
      <c r="F1190" s="4">
        <v>8544852.6699999999</v>
      </c>
      <c r="G1190" s="4">
        <v>10817951.34</v>
      </c>
      <c r="H1190" s="4">
        <v>6356150.0800000001</v>
      </c>
      <c r="I1190" s="4">
        <v>2670432.9900000002</v>
      </c>
      <c r="J1190" s="4"/>
      <c r="K1190" s="4"/>
      <c r="L1190" s="1"/>
      <c r="M1190" s="4"/>
      <c r="N1190" s="5" t="s">
        <v>1674</v>
      </c>
      <c r="O1190" s="4">
        <v>20530699.57</v>
      </c>
      <c r="P1190" s="4">
        <v>12087715.52</v>
      </c>
      <c r="Q1190" s="4"/>
      <c r="R1190" s="4"/>
      <c r="S1190" s="4"/>
    </row>
    <row r="1191" spans="1:19" ht="33" hidden="1" customHeight="1" x14ac:dyDescent="0.25">
      <c r="A1191" s="93" t="s">
        <v>1902</v>
      </c>
      <c r="B1191" s="94"/>
      <c r="C1191" s="2">
        <f t="shared" ref="C1191:M1191" si="142">SUM(C1190)</f>
        <v>62313369.140000001</v>
      </c>
      <c r="D1191" s="2">
        <f t="shared" si="142"/>
        <v>1305566.97</v>
      </c>
      <c r="E1191" s="2">
        <f t="shared" si="142"/>
        <v>0</v>
      </c>
      <c r="F1191" s="2">
        <f t="shared" si="142"/>
        <v>8544852.6699999999</v>
      </c>
      <c r="G1191" s="2">
        <f t="shared" si="142"/>
        <v>10817951.34</v>
      </c>
      <c r="H1191" s="2">
        <f t="shared" si="142"/>
        <v>6356150.0800000001</v>
      </c>
      <c r="I1191" s="2">
        <f t="shared" si="142"/>
        <v>2670432.9900000002</v>
      </c>
      <c r="J1191" s="2">
        <f t="shared" si="142"/>
        <v>0</v>
      </c>
      <c r="K1191" s="2">
        <f t="shared" si="142"/>
        <v>0</v>
      </c>
      <c r="L1191" s="15">
        <f t="shared" si="142"/>
        <v>0</v>
      </c>
      <c r="M1191" s="2">
        <f t="shared" si="142"/>
        <v>0</v>
      </c>
      <c r="N1191" s="2" t="s">
        <v>1675</v>
      </c>
      <c r="O1191" s="2">
        <f>SUM(O1190)</f>
        <v>20530699.57</v>
      </c>
      <c r="P1191" s="2">
        <f>SUM(P1190)</f>
        <v>12087715.52</v>
      </c>
      <c r="Q1191" s="2">
        <f>SUM(Q1190)</f>
        <v>0</v>
      </c>
      <c r="R1191" s="2">
        <f>SUM(R1190)</f>
        <v>0</v>
      </c>
      <c r="S1191" s="2">
        <f>SUM(S1190)</f>
        <v>0</v>
      </c>
    </row>
    <row r="1192" spans="1:19" ht="15" hidden="1" customHeight="1" x14ac:dyDescent="0.25">
      <c r="A1192" s="95" t="s">
        <v>1878</v>
      </c>
      <c r="B1192" s="96"/>
      <c r="C1192" s="97"/>
      <c r="D1192" s="2"/>
      <c r="E1192" s="2"/>
      <c r="F1192" s="2"/>
      <c r="G1192" s="2"/>
      <c r="H1192" s="2"/>
      <c r="I1192" s="2"/>
      <c r="J1192" s="2"/>
      <c r="K1192" s="2"/>
      <c r="L1192" s="15"/>
      <c r="M1192" s="2"/>
      <c r="N1192" s="3"/>
      <c r="O1192" s="2"/>
      <c r="P1192" s="2"/>
      <c r="Q1192" s="2"/>
      <c r="R1192" s="2"/>
      <c r="S1192" s="2"/>
    </row>
    <row r="1193" spans="1:19" hidden="1" x14ac:dyDescent="0.25">
      <c r="A1193" s="37" t="s">
        <v>220</v>
      </c>
      <c r="B1193" s="6" t="s">
        <v>738</v>
      </c>
      <c r="C1193" s="4">
        <f t="shared" ref="C1193:C1219" si="143">ROUNDUP(SUM(D1193+E1193+F1193+G1193+H1193+I1193+J1193+K1193+M1193+O1193+P1193+Q1193+R1193+S1193),2)</f>
        <v>34321793.909999996</v>
      </c>
      <c r="D1193" s="4">
        <f t="shared" ref="D1193:D1219" si="144">ROUNDUP(SUM(F1193+G1193+H1193+I1193+J1193+K1193+M1193+O1193+P1193+Q1193+R1193+S1193)*0.0214,2)</f>
        <v>719097.7</v>
      </c>
      <c r="E1193" s="4"/>
      <c r="F1193" s="4"/>
      <c r="G1193" s="4">
        <v>3686974.02</v>
      </c>
      <c r="H1193" s="4"/>
      <c r="I1193" s="4"/>
      <c r="J1193" s="4"/>
      <c r="K1193" s="4"/>
      <c r="L1193" s="1"/>
      <c r="M1193" s="4"/>
      <c r="N1193" s="5" t="s">
        <v>1674</v>
      </c>
      <c r="O1193" s="4">
        <v>8986386.0600000005</v>
      </c>
      <c r="P1193" s="4"/>
      <c r="Q1193" s="4">
        <v>20929336.129999999</v>
      </c>
      <c r="R1193" s="4"/>
      <c r="S1193" s="4"/>
    </row>
    <row r="1194" spans="1:19" hidden="1" x14ac:dyDescent="0.25">
      <c r="A1194" s="37" t="s">
        <v>222</v>
      </c>
      <c r="B1194" s="6" t="s">
        <v>740</v>
      </c>
      <c r="C1194" s="4">
        <f t="shared" si="143"/>
        <v>34356722.350000001</v>
      </c>
      <c r="D1194" s="4">
        <f t="shared" si="144"/>
        <v>719829.51</v>
      </c>
      <c r="E1194" s="4"/>
      <c r="F1194" s="4"/>
      <c r="G1194" s="4">
        <v>3721170.65</v>
      </c>
      <c r="H1194" s="4"/>
      <c r="I1194" s="4"/>
      <c r="J1194" s="4"/>
      <c r="K1194" s="4"/>
      <c r="L1194" s="1"/>
      <c r="M1194" s="4"/>
      <c r="N1194" s="5" t="s">
        <v>1674</v>
      </c>
      <c r="O1194" s="4">
        <v>8986386.0600000005</v>
      </c>
      <c r="P1194" s="4"/>
      <c r="Q1194" s="4">
        <v>20929336.129999999</v>
      </c>
      <c r="R1194" s="4"/>
      <c r="S1194" s="4"/>
    </row>
    <row r="1195" spans="1:19" hidden="1" x14ac:dyDescent="0.25">
      <c r="A1195" s="37" t="s">
        <v>224</v>
      </c>
      <c r="B1195" s="6" t="s">
        <v>742</v>
      </c>
      <c r="C1195" s="4">
        <f t="shared" si="143"/>
        <v>37232272.289999999</v>
      </c>
      <c r="D1195" s="4">
        <f t="shared" si="144"/>
        <v>780076.98</v>
      </c>
      <c r="E1195" s="4"/>
      <c r="F1195" s="4">
        <v>2899782.58</v>
      </c>
      <c r="G1195" s="4">
        <v>3636690.54</v>
      </c>
      <c r="H1195" s="4"/>
      <c r="I1195" s="4"/>
      <c r="J1195" s="4"/>
      <c r="K1195" s="4"/>
      <c r="L1195" s="1"/>
      <c r="M1195" s="4"/>
      <c r="N1195" s="5" t="s">
        <v>1674</v>
      </c>
      <c r="O1195" s="4">
        <v>8986386.0600000005</v>
      </c>
      <c r="P1195" s="4"/>
      <c r="Q1195" s="4">
        <v>20929336.129999999</v>
      </c>
      <c r="R1195" s="4"/>
      <c r="S1195" s="4"/>
    </row>
    <row r="1196" spans="1:19" hidden="1" x14ac:dyDescent="0.25">
      <c r="A1196" s="37" t="s">
        <v>226</v>
      </c>
      <c r="B1196" s="6" t="s">
        <v>746</v>
      </c>
      <c r="C1196" s="4">
        <f t="shared" si="143"/>
        <v>8539478.25</v>
      </c>
      <c r="D1196" s="4">
        <f t="shared" si="144"/>
        <v>178916.04</v>
      </c>
      <c r="E1196" s="4"/>
      <c r="F1196" s="4"/>
      <c r="G1196" s="4"/>
      <c r="H1196" s="4"/>
      <c r="I1196" s="4"/>
      <c r="J1196" s="4"/>
      <c r="K1196" s="4"/>
      <c r="L1196" s="1"/>
      <c r="M1196" s="4"/>
      <c r="N1196" s="5"/>
      <c r="O1196" s="4"/>
      <c r="P1196" s="4"/>
      <c r="Q1196" s="4">
        <v>8360562.21</v>
      </c>
      <c r="R1196" s="4"/>
      <c r="S1196" s="4"/>
    </row>
    <row r="1197" spans="1:19" hidden="1" x14ac:dyDescent="0.25">
      <c r="A1197" s="37" t="s">
        <v>228</v>
      </c>
      <c r="B1197" s="6" t="s">
        <v>750</v>
      </c>
      <c r="C1197" s="4">
        <f t="shared" si="143"/>
        <v>13629894.779999999</v>
      </c>
      <c r="D1197" s="4">
        <f t="shared" si="144"/>
        <v>285568.59000000003</v>
      </c>
      <c r="E1197" s="4"/>
      <c r="F1197" s="4"/>
      <c r="G1197" s="4"/>
      <c r="H1197" s="4"/>
      <c r="I1197" s="4"/>
      <c r="J1197" s="4">
        <v>1315828.45</v>
      </c>
      <c r="K1197" s="4"/>
      <c r="L1197" s="1"/>
      <c r="M1197" s="4"/>
      <c r="N1197" s="5"/>
      <c r="O1197" s="4"/>
      <c r="P1197" s="4">
        <v>3667935.53</v>
      </c>
      <c r="Q1197" s="4">
        <v>8360562.21</v>
      </c>
      <c r="R1197" s="4"/>
      <c r="S1197" s="4"/>
    </row>
    <row r="1198" spans="1:19" hidden="1" x14ac:dyDescent="0.25">
      <c r="A1198" s="37" t="s">
        <v>230</v>
      </c>
      <c r="B1198" s="6" t="s">
        <v>759</v>
      </c>
      <c r="C1198" s="4">
        <f t="shared" si="143"/>
        <v>5548242.2199999997</v>
      </c>
      <c r="D1198" s="4">
        <f t="shared" si="144"/>
        <v>116244.75</v>
      </c>
      <c r="E1198" s="4"/>
      <c r="F1198" s="4"/>
      <c r="G1198" s="4"/>
      <c r="H1198" s="4"/>
      <c r="I1198" s="4"/>
      <c r="J1198" s="4">
        <v>618001.89</v>
      </c>
      <c r="K1198" s="4"/>
      <c r="L1198" s="1"/>
      <c r="M1198" s="4"/>
      <c r="N1198" s="5"/>
      <c r="O1198" s="4"/>
      <c r="P1198" s="4"/>
      <c r="Q1198" s="4">
        <v>4813995.58</v>
      </c>
      <c r="R1198" s="4"/>
      <c r="S1198" s="4"/>
    </row>
    <row r="1199" spans="1:19" hidden="1" x14ac:dyDescent="0.25">
      <c r="A1199" s="37" t="s">
        <v>232</v>
      </c>
      <c r="B1199" s="6" t="s">
        <v>771</v>
      </c>
      <c r="C1199" s="4">
        <f t="shared" si="143"/>
        <v>20868778.670000002</v>
      </c>
      <c r="D1199" s="4">
        <f t="shared" si="144"/>
        <v>437235.04000000004</v>
      </c>
      <c r="E1199" s="4"/>
      <c r="F1199" s="4">
        <v>7260881.8300000001</v>
      </c>
      <c r="G1199" s="4">
        <v>10647033.449999999</v>
      </c>
      <c r="H1199" s="4"/>
      <c r="I1199" s="4"/>
      <c r="J1199" s="4"/>
      <c r="K1199" s="4"/>
      <c r="L1199" s="1"/>
      <c r="M1199" s="4"/>
      <c r="N1199" s="5" t="s">
        <v>1674</v>
      </c>
      <c r="O1199" s="4">
        <v>2523628.35</v>
      </c>
      <c r="P1199" s="4"/>
      <c r="Q1199" s="4"/>
      <c r="R1199" s="4"/>
      <c r="S1199" s="4"/>
    </row>
    <row r="1200" spans="1:19" hidden="1" x14ac:dyDescent="0.25">
      <c r="A1200" s="37" t="s">
        <v>234</v>
      </c>
      <c r="B1200" s="6" t="s">
        <v>773</v>
      </c>
      <c r="C1200" s="4">
        <f t="shared" si="143"/>
        <v>3858663.2</v>
      </c>
      <c r="D1200" s="4">
        <f t="shared" si="144"/>
        <v>80845.31</v>
      </c>
      <c r="E1200" s="4"/>
      <c r="F1200" s="4"/>
      <c r="G1200" s="4">
        <v>2687576.92</v>
      </c>
      <c r="H1200" s="4"/>
      <c r="I1200" s="4"/>
      <c r="J1200" s="4">
        <v>1090240.97</v>
      </c>
      <c r="K1200" s="4"/>
      <c r="L1200" s="1"/>
      <c r="M1200" s="4"/>
      <c r="N1200" s="5"/>
      <c r="O1200" s="4"/>
      <c r="P1200" s="4"/>
      <c r="Q1200" s="4"/>
      <c r="R1200" s="4"/>
      <c r="S1200" s="4"/>
    </row>
    <row r="1201" spans="1:19" hidden="1" x14ac:dyDescent="0.25">
      <c r="A1201" s="37" t="s">
        <v>236</v>
      </c>
      <c r="B1201" s="6" t="s">
        <v>775</v>
      </c>
      <c r="C1201" s="4">
        <f t="shared" si="143"/>
        <v>21244195.850000001</v>
      </c>
      <c r="D1201" s="4">
        <f t="shared" si="144"/>
        <v>445100.64</v>
      </c>
      <c r="E1201" s="4"/>
      <c r="F1201" s="4"/>
      <c r="G1201" s="4"/>
      <c r="H1201" s="4"/>
      <c r="I1201" s="4"/>
      <c r="J1201" s="4"/>
      <c r="K1201" s="4"/>
      <c r="L1201" s="1"/>
      <c r="M1201" s="4"/>
      <c r="N1201" s="5"/>
      <c r="O1201" s="4"/>
      <c r="P1201" s="4"/>
      <c r="Q1201" s="4">
        <v>20799095.210000001</v>
      </c>
      <c r="R1201" s="4"/>
      <c r="S1201" s="4"/>
    </row>
    <row r="1202" spans="1:19" hidden="1" x14ac:dyDescent="0.25">
      <c r="A1202" s="37" t="s">
        <v>238</v>
      </c>
      <c r="B1202" s="6" t="s">
        <v>777</v>
      </c>
      <c r="C1202" s="4">
        <f t="shared" si="143"/>
        <v>27281627.469999999</v>
      </c>
      <c r="D1202" s="4">
        <f t="shared" si="144"/>
        <v>571594.71</v>
      </c>
      <c r="E1202" s="4"/>
      <c r="F1202" s="4"/>
      <c r="G1202" s="4"/>
      <c r="H1202" s="4"/>
      <c r="I1202" s="4"/>
      <c r="J1202" s="4"/>
      <c r="K1202" s="4"/>
      <c r="L1202" s="1"/>
      <c r="M1202" s="4"/>
      <c r="N1202" s="5"/>
      <c r="O1202" s="4"/>
      <c r="P1202" s="4"/>
      <c r="Q1202" s="4">
        <v>26710032.760000002</v>
      </c>
      <c r="R1202" s="4"/>
      <c r="S1202" s="4"/>
    </row>
    <row r="1203" spans="1:19" hidden="1" x14ac:dyDescent="0.25">
      <c r="A1203" s="37" t="s">
        <v>240</v>
      </c>
      <c r="B1203" s="6" t="s">
        <v>779</v>
      </c>
      <c r="C1203" s="4">
        <f t="shared" si="143"/>
        <v>5310383.17</v>
      </c>
      <c r="D1203" s="4">
        <f t="shared" si="144"/>
        <v>111261.20999999999</v>
      </c>
      <c r="E1203" s="4"/>
      <c r="F1203" s="4"/>
      <c r="G1203" s="4"/>
      <c r="H1203" s="4"/>
      <c r="I1203" s="4"/>
      <c r="J1203" s="4"/>
      <c r="K1203" s="4"/>
      <c r="L1203" s="1"/>
      <c r="M1203" s="4"/>
      <c r="N1203" s="5"/>
      <c r="O1203" s="4"/>
      <c r="P1203" s="4"/>
      <c r="Q1203" s="4">
        <v>5199121.96</v>
      </c>
      <c r="R1203" s="4"/>
      <c r="S1203" s="4"/>
    </row>
    <row r="1204" spans="1:19" hidden="1" x14ac:dyDescent="0.25">
      <c r="A1204" s="37" t="s">
        <v>242</v>
      </c>
      <c r="B1204" s="6" t="s">
        <v>782</v>
      </c>
      <c r="C1204" s="4">
        <f t="shared" si="143"/>
        <v>21244195.850000001</v>
      </c>
      <c r="D1204" s="4">
        <f t="shared" si="144"/>
        <v>445100.64</v>
      </c>
      <c r="E1204" s="4"/>
      <c r="F1204" s="4"/>
      <c r="G1204" s="4"/>
      <c r="H1204" s="4"/>
      <c r="I1204" s="4"/>
      <c r="J1204" s="4"/>
      <c r="K1204" s="4"/>
      <c r="L1204" s="1"/>
      <c r="M1204" s="4"/>
      <c r="N1204" s="5"/>
      <c r="O1204" s="4"/>
      <c r="P1204" s="4"/>
      <c r="Q1204" s="4">
        <v>20799095.210000001</v>
      </c>
      <c r="R1204" s="4"/>
      <c r="S1204" s="4"/>
    </row>
    <row r="1205" spans="1:19" hidden="1" x14ac:dyDescent="0.25">
      <c r="A1205" s="37" t="s">
        <v>244</v>
      </c>
      <c r="B1205" s="6" t="s">
        <v>786</v>
      </c>
      <c r="C1205" s="4">
        <f t="shared" si="143"/>
        <v>16669873.890000001</v>
      </c>
      <c r="D1205" s="4">
        <f t="shared" si="144"/>
        <v>349261.12</v>
      </c>
      <c r="E1205" s="4"/>
      <c r="F1205" s="4"/>
      <c r="G1205" s="4"/>
      <c r="H1205" s="4">
        <v>16320612.77</v>
      </c>
      <c r="I1205" s="4"/>
      <c r="J1205" s="4"/>
      <c r="K1205" s="4"/>
      <c r="L1205" s="1"/>
      <c r="M1205" s="4"/>
      <c r="N1205" s="5"/>
      <c r="O1205" s="4"/>
      <c r="P1205" s="4"/>
      <c r="Q1205" s="4"/>
      <c r="R1205" s="4"/>
      <c r="S1205" s="4"/>
    </row>
    <row r="1206" spans="1:19" hidden="1" x14ac:dyDescent="0.25">
      <c r="A1206" s="37" t="s">
        <v>246</v>
      </c>
      <c r="B1206" s="6" t="s">
        <v>791</v>
      </c>
      <c r="C1206" s="4">
        <f t="shared" si="143"/>
        <v>15838113.380000001</v>
      </c>
      <c r="D1206" s="4">
        <f t="shared" si="144"/>
        <v>331834.38</v>
      </c>
      <c r="E1206" s="4"/>
      <c r="F1206" s="4"/>
      <c r="G1206" s="4"/>
      <c r="H1206" s="4"/>
      <c r="I1206" s="4"/>
      <c r="J1206" s="4"/>
      <c r="K1206" s="4"/>
      <c r="L1206" s="1"/>
      <c r="M1206" s="4"/>
      <c r="N1206" s="5"/>
      <c r="O1206" s="4"/>
      <c r="P1206" s="4"/>
      <c r="Q1206" s="4"/>
      <c r="R1206" s="4">
        <v>15506279</v>
      </c>
      <c r="S1206" s="4"/>
    </row>
    <row r="1207" spans="1:19" hidden="1" x14ac:dyDescent="0.25">
      <c r="A1207" s="37" t="s">
        <v>248</v>
      </c>
      <c r="B1207" s="6" t="s">
        <v>793</v>
      </c>
      <c r="C1207" s="4">
        <f t="shared" si="143"/>
        <v>15445877.810000001</v>
      </c>
      <c r="D1207" s="4">
        <f t="shared" si="144"/>
        <v>323616.40000000002</v>
      </c>
      <c r="E1207" s="4"/>
      <c r="F1207" s="4"/>
      <c r="G1207" s="4"/>
      <c r="H1207" s="4"/>
      <c r="I1207" s="4"/>
      <c r="J1207" s="4"/>
      <c r="K1207" s="4"/>
      <c r="L1207" s="1"/>
      <c r="M1207" s="4"/>
      <c r="N1207" s="5"/>
      <c r="O1207" s="4"/>
      <c r="P1207" s="4"/>
      <c r="Q1207" s="4">
        <v>15122261.41</v>
      </c>
      <c r="R1207" s="4"/>
      <c r="S1207" s="4"/>
    </row>
    <row r="1208" spans="1:19" hidden="1" x14ac:dyDescent="0.25">
      <c r="A1208" s="37" t="s">
        <v>250</v>
      </c>
      <c r="B1208" s="6" t="s">
        <v>798</v>
      </c>
      <c r="C1208" s="4">
        <f t="shared" si="143"/>
        <v>2797942.85</v>
      </c>
      <c r="D1208" s="4">
        <f t="shared" si="144"/>
        <v>58621.48</v>
      </c>
      <c r="E1208" s="4"/>
      <c r="F1208" s="4"/>
      <c r="G1208" s="4"/>
      <c r="H1208" s="4"/>
      <c r="I1208" s="4"/>
      <c r="J1208" s="4"/>
      <c r="K1208" s="4"/>
      <c r="L1208" s="1"/>
      <c r="M1208" s="4"/>
      <c r="N1208" s="5"/>
      <c r="O1208" s="4"/>
      <c r="P1208" s="4">
        <v>2739321.37</v>
      </c>
      <c r="Q1208" s="4"/>
      <c r="R1208" s="4"/>
      <c r="S1208" s="4"/>
    </row>
    <row r="1209" spans="1:19" hidden="1" x14ac:dyDescent="0.25">
      <c r="A1209" s="37" t="s">
        <v>252</v>
      </c>
      <c r="B1209" s="6" t="s">
        <v>801</v>
      </c>
      <c r="C1209" s="4">
        <f t="shared" si="143"/>
        <v>2355296.54</v>
      </c>
      <c r="D1209" s="4">
        <f t="shared" si="144"/>
        <v>49347.32</v>
      </c>
      <c r="E1209" s="4"/>
      <c r="F1209" s="4"/>
      <c r="G1209" s="4"/>
      <c r="H1209" s="4"/>
      <c r="I1209" s="4"/>
      <c r="J1209" s="4"/>
      <c r="K1209" s="4"/>
      <c r="L1209" s="1"/>
      <c r="M1209" s="4"/>
      <c r="N1209" s="5" t="s">
        <v>1673</v>
      </c>
      <c r="O1209" s="4">
        <v>2305949.2200000002</v>
      </c>
      <c r="P1209" s="4"/>
      <c r="Q1209" s="4"/>
      <c r="R1209" s="4"/>
      <c r="S1209" s="4"/>
    </row>
    <row r="1210" spans="1:19" hidden="1" x14ac:dyDescent="0.25">
      <c r="A1210" s="37" t="s">
        <v>254</v>
      </c>
      <c r="B1210" s="6" t="s">
        <v>804</v>
      </c>
      <c r="C1210" s="4">
        <f t="shared" si="143"/>
        <v>4663977.41</v>
      </c>
      <c r="D1210" s="4">
        <f t="shared" si="144"/>
        <v>97717.959999999992</v>
      </c>
      <c r="E1210" s="4"/>
      <c r="F1210" s="4"/>
      <c r="G1210" s="4"/>
      <c r="H1210" s="4"/>
      <c r="I1210" s="4"/>
      <c r="J1210" s="4"/>
      <c r="K1210" s="4"/>
      <c r="L1210" s="1"/>
      <c r="M1210" s="4"/>
      <c r="N1210" s="5"/>
      <c r="O1210" s="4"/>
      <c r="P1210" s="4">
        <v>4566259.45</v>
      </c>
      <c r="Q1210" s="4"/>
      <c r="R1210" s="4"/>
      <c r="S1210" s="4"/>
    </row>
    <row r="1211" spans="1:19" hidden="1" x14ac:dyDescent="0.25">
      <c r="A1211" s="37" t="s">
        <v>256</v>
      </c>
      <c r="B1211" s="6" t="s">
        <v>809</v>
      </c>
      <c r="C1211" s="4">
        <f t="shared" si="143"/>
        <v>8077148.2000000002</v>
      </c>
      <c r="D1211" s="4">
        <f t="shared" si="144"/>
        <v>169229.47</v>
      </c>
      <c r="E1211" s="4"/>
      <c r="F1211" s="4"/>
      <c r="G1211" s="4"/>
      <c r="H1211" s="4"/>
      <c r="I1211" s="4"/>
      <c r="J1211" s="4"/>
      <c r="K1211" s="4"/>
      <c r="L1211" s="1"/>
      <c r="M1211" s="4"/>
      <c r="N1211" s="5" t="s">
        <v>1673</v>
      </c>
      <c r="O1211" s="4">
        <v>7907918.7300000004</v>
      </c>
      <c r="P1211" s="4"/>
      <c r="Q1211" s="4"/>
      <c r="R1211" s="4"/>
      <c r="S1211" s="4"/>
    </row>
    <row r="1212" spans="1:19" hidden="1" x14ac:dyDescent="0.25">
      <c r="A1212" s="37" t="s">
        <v>258</v>
      </c>
      <c r="B1212" s="6" t="s">
        <v>811</v>
      </c>
      <c r="C1212" s="4">
        <f t="shared" si="143"/>
        <v>6745557.6100000003</v>
      </c>
      <c r="D1212" s="4">
        <f t="shared" si="144"/>
        <v>141330.47</v>
      </c>
      <c r="E1212" s="4"/>
      <c r="F1212" s="4"/>
      <c r="G1212" s="4"/>
      <c r="H1212" s="4"/>
      <c r="I1212" s="4"/>
      <c r="J1212" s="4"/>
      <c r="K1212" s="4"/>
      <c r="L1212" s="1"/>
      <c r="M1212" s="4"/>
      <c r="N1212" s="5" t="s">
        <v>1673</v>
      </c>
      <c r="O1212" s="4">
        <v>6604227.1399999997</v>
      </c>
      <c r="P1212" s="4"/>
      <c r="Q1212" s="4"/>
      <c r="R1212" s="4"/>
      <c r="S1212" s="4"/>
    </row>
    <row r="1213" spans="1:19" hidden="1" x14ac:dyDescent="0.25">
      <c r="A1213" s="37" t="s">
        <v>260</v>
      </c>
      <c r="B1213" s="6" t="s">
        <v>817</v>
      </c>
      <c r="C1213" s="4">
        <f t="shared" si="143"/>
        <v>12058444.42</v>
      </c>
      <c r="D1213" s="4">
        <f t="shared" si="144"/>
        <v>252644.13</v>
      </c>
      <c r="E1213" s="4"/>
      <c r="F1213" s="4">
        <v>1621228.12</v>
      </c>
      <c r="G1213" s="4"/>
      <c r="H1213" s="4"/>
      <c r="I1213" s="4"/>
      <c r="J1213" s="4">
        <v>888259.89</v>
      </c>
      <c r="K1213" s="4"/>
      <c r="L1213" s="1"/>
      <c r="M1213" s="4"/>
      <c r="N1213" s="5" t="s">
        <v>1674</v>
      </c>
      <c r="O1213" s="4">
        <v>6760383.0099999998</v>
      </c>
      <c r="P1213" s="4">
        <v>2535929.27</v>
      </c>
      <c r="Q1213" s="4"/>
      <c r="R1213" s="4"/>
      <c r="S1213" s="4"/>
    </row>
    <row r="1214" spans="1:19" hidden="1" x14ac:dyDescent="0.25">
      <c r="A1214" s="37" t="s">
        <v>261</v>
      </c>
      <c r="B1214" s="6" t="s">
        <v>819</v>
      </c>
      <c r="C1214" s="4">
        <f t="shared" si="143"/>
        <v>6835389.9699999997</v>
      </c>
      <c r="D1214" s="4">
        <f t="shared" si="144"/>
        <v>143212.6</v>
      </c>
      <c r="E1214" s="4"/>
      <c r="F1214" s="4"/>
      <c r="G1214" s="4"/>
      <c r="H1214" s="4"/>
      <c r="I1214" s="4"/>
      <c r="J1214" s="4"/>
      <c r="K1214" s="4"/>
      <c r="L1214" s="1"/>
      <c r="M1214" s="4"/>
      <c r="N1214" s="5" t="s">
        <v>1674</v>
      </c>
      <c r="O1214" s="4">
        <v>6692177.3700000001</v>
      </c>
      <c r="P1214" s="4"/>
      <c r="Q1214" s="4"/>
      <c r="R1214" s="4"/>
      <c r="S1214" s="4"/>
    </row>
    <row r="1215" spans="1:19" hidden="1" x14ac:dyDescent="0.25">
      <c r="A1215" s="37" t="s">
        <v>263</v>
      </c>
      <c r="B1215" s="6" t="s">
        <v>821</v>
      </c>
      <c r="C1215" s="4">
        <f t="shared" si="143"/>
        <v>11542177.27</v>
      </c>
      <c r="D1215" s="4">
        <f t="shared" si="144"/>
        <v>241827.49000000002</v>
      </c>
      <c r="E1215" s="4"/>
      <c r="F1215" s="4">
        <v>1564423.74</v>
      </c>
      <c r="G1215" s="4">
        <v>2272202.91</v>
      </c>
      <c r="H1215" s="4"/>
      <c r="I1215" s="4"/>
      <c r="J1215" s="4">
        <v>857137.16</v>
      </c>
      <c r="K1215" s="4"/>
      <c r="L1215" s="1"/>
      <c r="M1215" s="4"/>
      <c r="N1215" s="5" t="s">
        <v>1674</v>
      </c>
      <c r="O1215" s="4">
        <v>6606585.9699999997</v>
      </c>
      <c r="P1215" s="4"/>
      <c r="Q1215" s="4"/>
      <c r="R1215" s="4"/>
      <c r="S1215" s="4"/>
    </row>
    <row r="1216" spans="1:19" hidden="1" x14ac:dyDescent="0.25">
      <c r="A1216" s="37" t="s">
        <v>265</v>
      </c>
      <c r="B1216" s="6" t="s">
        <v>824</v>
      </c>
      <c r="C1216" s="4">
        <f t="shared" si="143"/>
        <v>14556254.32</v>
      </c>
      <c r="D1216" s="4">
        <f t="shared" si="144"/>
        <v>304977.33</v>
      </c>
      <c r="E1216" s="4"/>
      <c r="F1216" s="4">
        <v>1621489.39</v>
      </c>
      <c r="G1216" s="4">
        <v>2355086.29</v>
      </c>
      <c r="H1216" s="4"/>
      <c r="I1216" s="4"/>
      <c r="J1216" s="4">
        <v>888403.04</v>
      </c>
      <c r="K1216" s="4"/>
      <c r="L1216" s="1"/>
      <c r="M1216" s="4"/>
      <c r="N1216" s="5" t="s">
        <v>1674</v>
      </c>
      <c r="O1216" s="4">
        <v>6812540.2699999996</v>
      </c>
      <c r="P1216" s="4">
        <v>2573758</v>
      </c>
      <c r="Q1216" s="4"/>
      <c r="R1216" s="4"/>
      <c r="S1216" s="4"/>
    </row>
    <row r="1217" spans="1:19" hidden="1" x14ac:dyDescent="0.25">
      <c r="A1217" s="37" t="s">
        <v>267</v>
      </c>
      <c r="B1217" s="6" t="s">
        <v>831</v>
      </c>
      <c r="C1217" s="4">
        <f t="shared" si="143"/>
        <v>14367161.640000001</v>
      </c>
      <c r="D1217" s="4">
        <f t="shared" si="144"/>
        <v>301015.53000000003</v>
      </c>
      <c r="E1217" s="4"/>
      <c r="F1217" s="4"/>
      <c r="G1217" s="4"/>
      <c r="H1217" s="4"/>
      <c r="I1217" s="4"/>
      <c r="J1217" s="4"/>
      <c r="K1217" s="4"/>
      <c r="L1217" s="1"/>
      <c r="M1217" s="4"/>
      <c r="N1217" s="5" t="s">
        <v>1673</v>
      </c>
      <c r="O1217" s="4">
        <v>14066146.109999999</v>
      </c>
      <c r="P1217" s="4"/>
      <c r="Q1217" s="4"/>
      <c r="R1217" s="4"/>
      <c r="S1217" s="4"/>
    </row>
    <row r="1218" spans="1:19" hidden="1" x14ac:dyDescent="0.25">
      <c r="A1218" s="37" t="s">
        <v>269</v>
      </c>
      <c r="B1218" s="6" t="s">
        <v>833</v>
      </c>
      <c r="C1218" s="4">
        <f t="shared" si="143"/>
        <v>11525109.1</v>
      </c>
      <c r="D1218" s="4">
        <f t="shared" si="144"/>
        <v>241469.88</v>
      </c>
      <c r="E1218" s="4"/>
      <c r="F1218" s="4">
        <v>1681855.21</v>
      </c>
      <c r="G1218" s="4"/>
      <c r="H1218" s="4"/>
      <c r="I1218" s="4"/>
      <c r="J1218" s="4">
        <v>921477.07</v>
      </c>
      <c r="K1218" s="4"/>
      <c r="L1218" s="1"/>
      <c r="M1218" s="4"/>
      <c r="N1218" s="5"/>
      <c r="O1218" s="4"/>
      <c r="P1218" s="4">
        <v>2924953.05</v>
      </c>
      <c r="Q1218" s="4">
        <v>5755353.8854698436</v>
      </c>
      <c r="R1218" s="4"/>
      <c r="S1218" s="4"/>
    </row>
    <row r="1219" spans="1:19" hidden="1" x14ac:dyDescent="0.25">
      <c r="A1219" s="37" t="s">
        <v>271</v>
      </c>
      <c r="B1219" s="6" t="s">
        <v>836</v>
      </c>
      <c r="C1219" s="4">
        <f t="shared" si="143"/>
        <v>11466662.390000001</v>
      </c>
      <c r="D1219" s="4">
        <f t="shared" si="144"/>
        <v>240245.33000000002</v>
      </c>
      <c r="E1219" s="4"/>
      <c r="F1219" s="4">
        <v>1697256.06</v>
      </c>
      <c r="G1219" s="4"/>
      <c r="H1219" s="4"/>
      <c r="I1219" s="4"/>
      <c r="J1219" s="4">
        <v>929915.09</v>
      </c>
      <c r="K1219" s="4"/>
      <c r="L1219" s="1"/>
      <c r="M1219" s="4"/>
      <c r="N1219" s="5"/>
      <c r="O1219" s="4"/>
      <c r="P1219" s="4">
        <v>3097741</v>
      </c>
      <c r="Q1219" s="4">
        <v>5501504.9100000001</v>
      </c>
      <c r="R1219" s="4"/>
      <c r="S1219" s="4"/>
    </row>
    <row r="1220" spans="1:19" ht="15" hidden="1" customHeight="1" x14ac:dyDescent="0.25">
      <c r="A1220" s="93" t="s">
        <v>1903</v>
      </c>
      <c r="B1220" s="94"/>
      <c r="C1220" s="2">
        <f t="shared" ref="C1220:M1220" si="145">SUM(C1193:C1219)</f>
        <v>388381234.81</v>
      </c>
      <c r="D1220" s="2">
        <f t="shared" si="145"/>
        <v>8137222.0099999998</v>
      </c>
      <c r="E1220" s="2">
        <f t="shared" si="145"/>
        <v>0</v>
      </c>
      <c r="F1220" s="2">
        <f t="shared" si="145"/>
        <v>18346916.93</v>
      </c>
      <c r="G1220" s="2">
        <f t="shared" si="145"/>
        <v>29006734.779999997</v>
      </c>
      <c r="H1220" s="2">
        <f t="shared" si="145"/>
        <v>16320612.77</v>
      </c>
      <c r="I1220" s="2">
        <f t="shared" si="145"/>
        <v>0</v>
      </c>
      <c r="J1220" s="2">
        <f t="shared" si="145"/>
        <v>7509263.5599999996</v>
      </c>
      <c r="K1220" s="2">
        <f t="shared" si="145"/>
        <v>0</v>
      </c>
      <c r="L1220" s="15">
        <f t="shared" si="145"/>
        <v>0</v>
      </c>
      <c r="M1220" s="2">
        <f t="shared" si="145"/>
        <v>0</v>
      </c>
      <c r="N1220" s="2" t="s">
        <v>1675</v>
      </c>
      <c r="O1220" s="2">
        <f>SUM(O1193:O1219)</f>
        <v>87238714.349999994</v>
      </c>
      <c r="P1220" s="2">
        <f>SUM(P1193:P1219)</f>
        <v>22105897.670000002</v>
      </c>
      <c r="Q1220" s="2">
        <f>SUM(Q1193:Q1219)</f>
        <v>184209593.73546985</v>
      </c>
      <c r="R1220" s="2">
        <f>SUM(R1193:R1219)</f>
        <v>15506279</v>
      </c>
      <c r="S1220" s="2">
        <f>SUM(S1193:S1219)</f>
        <v>0</v>
      </c>
    </row>
    <row r="1221" spans="1:19" ht="15" hidden="1" customHeight="1" x14ac:dyDescent="0.25">
      <c r="A1221" s="95" t="s">
        <v>1741</v>
      </c>
      <c r="B1221" s="96"/>
      <c r="C1221" s="97"/>
      <c r="D1221" s="2"/>
      <c r="E1221" s="2"/>
      <c r="F1221" s="2"/>
      <c r="G1221" s="2"/>
      <c r="H1221" s="2"/>
      <c r="I1221" s="2"/>
      <c r="J1221" s="2"/>
      <c r="K1221" s="2"/>
      <c r="L1221" s="15"/>
      <c r="M1221" s="2"/>
      <c r="N1221" s="3"/>
      <c r="O1221" s="2"/>
      <c r="P1221" s="2"/>
      <c r="Q1221" s="2"/>
      <c r="R1221" s="2"/>
      <c r="S1221" s="2"/>
    </row>
    <row r="1222" spans="1:19" hidden="1" x14ac:dyDescent="0.25">
      <c r="A1222" s="37" t="s">
        <v>273</v>
      </c>
      <c r="B1222" s="6" t="s">
        <v>844</v>
      </c>
      <c r="C1222" s="4">
        <f t="shared" ref="C1222:C1229" si="146">ROUNDUP(SUM(D1222+E1222+F1222+G1222+H1222+I1222+J1222+K1222+M1222+O1222+P1222+Q1222+R1222+S1222),2)</f>
        <v>3435663.91</v>
      </c>
      <c r="D1222" s="4">
        <f t="shared" ref="D1222:D1229" si="147">ROUNDUP(SUM(F1222+G1222+H1222+I1222+J1222+K1222+M1222+O1222+P1222+Q1222+R1222+S1222)*0.0214,2)</f>
        <v>71982.78</v>
      </c>
      <c r="E1222" s="4"/>
      <c r="F1222" s="4"/>
      <c r="G1222" s="4">
        <v>2361283.63</v>
      </c>
      <c r="H1222" s="4"/>
      <c r="I1222" s="4"/>
      <c r="J1222" s="4"/>
      <c r="K1222" s="4"/>
      <c r="L1222" s="1"/>
      <c r="M1222" s="4"/>
      <c r="N1222" s="5"/>
      <c r="O1222" s="4"/>
      <c r="P1222" s="4"/>
      <c r="Q1222" s="4"/>
      <c r="R1222" s="4"/>
      <c r="S1222" s="4">
        <v>1002397.5</v>
      </c>
    </row>
    <row r="1223" spans="1:19" hidden="1" x14ac:dyDescent="0.25">
      <c r="A1223" s="37" t="s">
        <v>275</v>
      </c>
      <c r="B1223" s="6" t="s">
        <v>850</v>
      </c>
      <c r="C1223" s="4">
        <f t="shared" si="146"/>
        <v>10255573.869999999</v>
      </c>
      <c r="D1223" s="4">
        <f t="shared" si="147"/>
        <v>214871.05000000002</v>
      </c>
      <c r="E1223" s="4"/>
      <c r="F1223" s="4">
        <v>856738.8</v>
      </c>
      <c r="G1223" s="4">
        <v>1486808.3</v>
      </c>
      <c r="H1223" s="4">
        <v>981184.35</v>
      </c>
      <c r="I1223" s="4">
        <v>428446.07</v>
      </c>
      <c r="J1223" s="4"/>
      <c r="K1223" s="4"/>
      <c r="L1223" s="1"/>
      <c r="M1223" s="4"/>
      <c r="N1223" s="5" t="s">
        <v>1674</v>
      </c>
      <c r="O1223" s="4">
        <v>6287525.2999999998</v>
      </c>
      <c r="P1223" s="4"/>
      <c r="Q1223" s="4"/>
      <c r="R1223" s="4"/>
      <c r="S1223" s="4"/>
    </row>
    <row r="1224" spans="1:19" hidden="1" x14ac:dyDescent="0.25">
      <c r="A1224" s="37" t="s">
        <v>277</v>
      </c>
      <c r="B1224" s="6" t="s">
        <v>852</v>
      </c>
      <c r="C1224" s="4">
        <f t="shared" si="146"/>
        <v>17695567.789999999</v>
      </c>
      <c r="D1224" s="4">
        <f t="shared" si="147"/>
        <v>370751.08</v>
      </c>
      <c r="E1224" s="4"/>
      <c r="F1224" s="4"/>
      <c r="G1224" s="4">
        <v>2991069.44</v>
      </c>
      <c r="H1224" s="4">
        <v>1973886.2899999998</v>
      </c>
      <c r="I1224" s="4">
        <v>861921.44</v>
      </c>
      <c r="J1224" s="4"/>
      <c r="K1224" s="4"/>
      <c r="L1224" s="1"/>
      <c r="M1224" s="4"/>
      <c r="N1224" s="5" t="s">
        <v>1673</v>
      </c>
      <c r="O1224" s="4">
        <v>9073212.7899999991</v>
      </c>
      <c r="P1224" s="4"/>
      <c r="Q1224" s="4"/>
      <c r="R1224" s="4">
        <v>2424726.75</v>
      </c>
      <c r="S1224" s="4"/>
    </row>
    <row r="1225" spans="1:19" hidden="1" x14ac:dyDescent="0.25">
      <c r="A1225" s="37" t="s">
        <v>1700</v>
      </c>
      <c r="B1225" s="6" t="s">
        <v>854</v>
      </c>
      <c r="C1225" s="4">
        <f t="shared" si="146"/>
        <v>10982079.789999999</v>
      </c>
      <c r="D1225" s="4">
        <f t="shared" si="147"/>
        <v>230092.53</v>
      </c>
      <c r="E1225" s="4"/>
      <c r="F1225" s="4"/>
      <c r="G1225" s="4">
        <v>2036747.6</v>
      </c>
      <c r="H1225" s="4">
        <v>1344103.92</v>
      </c>
      <c r="I1225" s="4">
        <v>586919.31000000006</v>
      </c>
      <c r="J1225" s="4"/>
      <c r="K1225" s="4"/>
      <c r="L1225" s="1"/>
      <c r="M1225" s="4"/>
      <c r="N1225" s="5" t="s">
        <v>1674</v>
      </c>
      <c r="O1225" s="4">
        <v>6784216.4299999997</v>
      </c>
      <c r="P1225" s="4"/>
      <c r="Q1225" s="4"/>
      <c r="R1225" s="4"/>
      <c r="S1225" s="4"/>
    </row>
    <row r="1226" spans="1:19" hidden="1" x14ac:dyDescent="0.25">
      <c r="A1226" s="37" t="s">
        <v>279</v>
      </c>
      <c r="B1226" s="6" t="s">
        <v>856</v>
      </c>
      <c r="C1226" s="4">
        <f t="shared" si="146"/>
        <v>14845922.99</v>
      </c>
      <c r="D1226" s="4">
        <f t="shared" si="147"/>
        <v>311046.36</v>
      </c>
      <c r="E1226" s="4"/>
      <c r="F1226" s="4">
        <v>1242221.4000000001</v>
      </c>
      <c r="G1226" s="4">
        <v>2041459.87</v>
      </c>
      <c r="H1226" s="4">
        <v>1347213.68</v>
      </c>
      <c r="I1226" s="4">
        <v>588277.23</v>
      </c>
      <c r="J1226" s="4">
        <v>770101.24</v>
      </c>
      <c r="K1226" s="4"/>
      <c r="L1226" s="1"/>
      <c r="M1226" s="4"/>
      <c r="N1226" s="5" t="s">
        <v>1673</v>
      </c>
      <c r="O1226" s="4">
        <v>6120876.46</v>
      </c>
      <c r="P1226" s="4"/>
      <c r="Q1226" s="4"/>
      <c r="R1226" s="4">
        <v>2424726.75</v>
      </c>
      <c r="S1226" s="4"/>
    </row>
    <row r="1227" spans="1:19" hidden="1" x14ac:dyDescent="0.25">
      <c r="A1227" s="37" t="s">
        <v>281</v>
      </c>
      <c r="B1227" s="6" t="s">
        <v>858</v>
      </c>
      <c r="C1227" s="4">
        <f t="shared" si="146"/>
        <v>18741665.890000001</v>
      </c>
      <c r="D1227" s="4">
        <f t="shared" si="147"/>
        <v>392668.55</v>
      </c>
      <c r="E1227" s="4"/>
      <c r="F1227" s="4">
        <v>1868907.5999999999</v>
      </c>
      <c r="G1227" s="4">
        <v>3071352.55</v>
      </c>
      <c r="H1227" s="4">
        <v>2026867.25</v>
      </c>
      <c r="I1227" s="4">
        <v>885056.22</v>
      </c>
      <c r="J1227" s="4">
        <v>1158608.33</v>
      </c>
      <c r="K1227" s="4"/>
      <c r="L1227" s="1"/>
      <c r="M1227" s="4"/>
      <c r="N1227" s="5" t="s">
        <v>1673</v>
      </c>
      <c r="O1227" s="4">
        <v>9060618.3900000006</v>
      </c>
      <c r="P1227" s="4"/>
      <c r="Q1227" s="4"/>
      <c r="R1227" s="4"/>
      <c r="S1227" s="4">
        <v>277587</v>
      </c>
    </row>
    <row r="1228" spans="1:19" hidden="1" x14ac:dyDescent="0.25">
      <c r="A1228" s="37" t="s">
        <v>283</v>
      </c>
      <c r="B1228" s="6" t="s">
        <v>860</v>
      </c>
      <c r="C1228" s="4">
        <f t="shared" si="146"/>
        <v>21119933.190000001</v>
      </c>
      <c r="D1228" s="4">
        <f t="shared" si="147"/>
        <v>442497.14</v>
      </c>
      <c r="E1228" s="4"/>
      <c r="F1228" s="4">
        <v>1849154.4000000001</v>
      </c>
      <c r="G1228" s="4">
        <v>3038890.25</v>
      </c>
      <c r="H1228" s="4">
        <v>2005444.52</v>
      </c>
      <c r="I1228" s="4">
        <v>875701.72</v>
      </c>
      <c r="J1228" s="4">
        <v>1146362.55</v>
      </c>
      <c r="K1228" s="4"/>
      <c r="L1228" s="1"/>
      <c r="M1228" s="4"/>
      <c r="N1228" s="5" t="s">
        <v>1673</v>
      </c>
      <c r="O1228" s="4">
        <v>9059568.8599999994</v>
      </c>
      <c r="P1228" s="4"/>
      <c r="Q1228" s="4"/>
      <c r="R1228" s="4">
        <v>2702313.75</v>
      </c>
      <c r="S1228" s="4"/>
    </row>
    <row r="1229" spans="1:19" hidden="1" x14ac:dyDescent="0.25">
      <c r="A1229" s="37" t="s">
        <v>285</v>
      </c>
      <c r="B1229" s="6" t="s">
        <v>862</v>
      </c>
      <c r="C1229" s="4">
        <f t="shared" si="146"/>
        <v>14866827.66</v>
      </c>
      <c r="D1229" s="4">
        <f t="shared" si="147"/>
        <v>311484.35000000003</v>
      </c>
      <c r="E1229" s="4"/>
      <c r="F1229" s="4">
        <v>1214715.5999999999</v>
      </c>
      <c r="G1229" s="4">
        <v>1996256.99</v>
      </c>
      <c r="H1229" s="4">
        <v>1317383.0899999999</v>
      </c>
      <c r="I1229" s="4">
        <v>575251.34</v>
      </c>
      <c r="J1229" s="4">
        <v>753049.33</v>
      </c>
      <c r="K1229" s="4"/>
      <c r="L1229" s="1"/>
      <c r="M1229" s="4"/>
      <c r="N1229" s="5" t="s">
        <v>1673</v>
      </c>
      <c r="O1229" s="4">
        <v>6095687.6699999999</v>
      </c>
      <c r="P1229" s="4"/>
      <c r="Q1229" s="4"/>
      <c r="R1229" s="4">
        <v>2602999.29</v>
      </c>
      <c r="S1229" s="4"/>
    </row>
    <row r="1230" spans="1:19" ht="25.5" hidden="1" customHeight="1" x14ac:dyDescent="0.25">
      <c r="A1230" s="93" t="s">
        <v>1904</v>
      </c>
      <c r="B1230" s="94"/>
      <c r="C1230" s="2">
        <f t="shared" ref="C1230:M1230" si="148">SUM(C1222:C1229)</f>
        <v>111943235.09</v>
      </c>
      <c r="D1230" s="2">
        <f t="shared" si="148"/>
        <v>2345393.8400000003</v>
      </c>
      <c r="E1230" s="2">
        <f t="shared" si="148"/>
        <v>0</v>
      </c>
      <c r="F1230" s="2">
        <f t="shared" si="148"/>
        <v>7031737.7999999998</v>
      </c>
      <c r="G1230" s="2">
        <f t="shared" si="148"/>
        <v>19023868.629999999</v>
      </c>
      <c r="H1230" s="2">
        <f t="shared" si="148"/>
        <v>10996083.1</v>
      </c>
      <c r="I1230" s="2">
        <f t="shared" si="148"/>
        <v>4801573.3299999991</v>
      </c>
      <c r="J1230" s="2">
        <f t="shared" si="148"/>
        <v>3828121.45</v>
      </c>
      <c r="K1230" s="2">
        <f t="shared" si="148"/>
        <v>0</v>
      </c>
      <c r="L1230" s="15">
        <f t="shared" si="148"/>
        <v>0</v>
      </c>
      <c r="M1230" s="2">
        <f t="shared" si="148"/>
        <v>0</v>
      </c>
      <c r="N1230" s="2" t="s">
        <v>1675</v>
      </c>
      <c r="O1230" s="2">
        <f>SUM(O1222:O1229)</f>
        <v>52481705.900000006</v>
      </c>
      <c r="P1230" s="2">
        <f>SUM(P1222:P1229)</f>
        <v>0</v>
      </c>
      <c r="Q1230" s="2">
        <f>SUM(Q1222:Q1229)</f>
        <v>0</v>
      </c>
      <c r="R1230" s="2">
        <f>SUM(R1222:R1229)</f>
        <v>10154766.539999999</v>
      </c>
      <c r="S1230" s="2">
        <f>SUM(S1222:S1229)</f>
        <v>1279984.5</v>
      </c>
    </row>
    <row r="1231" spans="1:19" ht="15" hidden="1" customHeight="1" x14ac:dyDescent="0.25">
      <c r="A1231" s="95" t="s">
        <v>1880</v>
      </c>
      <c r="B1231" s="96"/>
      <c r="C1231" s="97"/>
      <c r="D1231" s="2"/>
      <c r="E1231" s="2"/>
      <c r="F1231" s="2"/>
      <c r="G1231" s="2"/>
      <c r="H1231" s="2"/>
      <c r="I1231" s="2"/>
      <c r="J1231" s="2"/>
      <c r="K1231" s="2"/>
      <c r="L1231" s="15"/>
      <c r="M1231" s="2"/>
      <c r="N1231" s="3"/>
      <c r="O1231" s="2"/>
      <c r="P1231" s="2"/>
      <c r="Q1231" s="2"/>
      <c r="R1231" s="2"/>
      <c r="S1231" s="2"/>
    </row>
    <row r="1232" spans="1:19" hidden="1" x14ac:dyDescent="0.25">
      <c r="A1232" s="37" t="s">
        <v>287</v>
      </c>
      <c r="B1232" s="6" t="s">
        <v>866</v>
      </c>
      <c r="C1232" s="4">
        <f>ROUNDUP(SUM(D1232+E1232+F1232+G1232+H1232+I1232+J1232+K1232+M1232+O1232+P1232+Q1232+R1232+S1232),2)</f>
        <v>32110312.91</v>
      </c>
      <c r="D1232" s="4">
        <f>ROUNDUP(SUM(F1232+G1232+H1232+I1232+J1232+K1232+M1232+O1232+P1232+Q1232+R1232+S1232)*0.0214,2)</f>
        <v>672763.56</v>
      </c>
      <c r="E1232" s="4"/>
      <c r="F1232" s="4"/>
      <c r="G1232" s="4"/>
      <c r="H1232" s="4"/>
      <c r="I1232" s="4"/>
      <c r="J1232" s="4"/>
      <c r="K1232" s="4"/>
      <c r="L1232" s="1"/>
      <c r="M1232" s="4"/>
      <c r="N1232" s="5"/>
      <c r="O1232" s="4"/>
      <c r="P1232" s="4"/>
      <c r="Q1232" s="4"/>
      <c r="R1232" s="4">
        <v>31437549.350000001</v>
      </c>
      <c r="S1232" s="4"/>
    </row>
    <row r="1233" spans="1:20" hidden="1" x14ac:dyDescent="0.25">
      <c r="A1233" s="37" t="s">
        <v>289</v>
      </c>
      <c r="B1233" s="6" t="s">
        <v>878</v>
      </c>
      <c r="C1233" s="4">
        <f>ROUNDUP(SUM(D1233+E1233+F1233+G1233+H1233+I1233+J1233+K1233+M1233+O1233+P1233+Q1233+R1233+S1233),2)</f>
        <v>22928019.920000002</v>
      </c>
      <c r="D1233" s="4">
        <f>ROUNDUP(SUM(F1233+G1233+H1233+I1233+J1233+K1233+M1233+O1233+P1233+Q1233+R1233+S1233)*0.0214,2)</f>
        <v>480379.51</v>
      </c>
      <c r="E1233" s="4"/>
      <c r="F1233" s="4"/>
      <c r="G1233" s="4"/>
      <c r="H1233" s="4"/>
      <c r="I1233" s="4"/>
      <c r="J1233" s="4"/>
      <c r="K1233" s="4"/>
      <c r="L1233" s="1"/>
      <c r="M1233" s="4"/>
      <c r="N1233" s="5" t="s">
        <v>1674</v>
      </c>
      <c r="O1233" s="4">
        <v>22447640.41</v>
      </c>
      <c r="P1233" s="4"/>
      <c r="Q1233" s="4"/>
      <c r="R1233" s="4"/>
      <c r="S1233" s="4"/>
    </row>
    <row r="1234" spans="1:20" hidden="1" x14ac:dyDescent="0.25">
      <c r="A1234" s="37" t="s">
        <v>291</v>
      </c>
      <c r="B1234" s="6" t="s">
        <v>884</v>
      </c>
      <c r="C1234" s="4">
        <f>ROUNDUP(SUM(D1234+E1234+F1234+G1234+H1234+I1234+J1234+K1234+M1234+O1234+P1234+Q1234+R1234+S1234),2)</f>
        <v>24021100.41</v>
      </c>
      <c r="D1234" s="4">
        <f>ROUNDUP(SUM(F1234+G1234+H1234+I1234+J1234+K1234+M1234+O1234+P1234+Q1234+R1234+S1234)*0.0214,2)</f>
        <v>503281.33</v>
      </c>
      <c r="E1234" s="4"/>
      <c r="F1234" s="4"/>
      <c r="G1234" s="4">
        <v>8361335.8700000001</v>
      </c>
      <c r="H1234" s="4"/>
      <c r="I1234" s="4"/>
      <c r="J1234" s="4"/>
      <c r="K1234" s="4"/>
      <c r="L1234" s="1"/>
      <c r="M1234" s="4"/>
      <c r="N1234" s="5" t="s">
        <v>1674</v>
      </c>
      <c r="O1234" s="4">
        <v>15156483.209999999</v>
      </c>
      <c r="P1234" s="4"/>
      <c r="Q1234" s="4"/>
      <c r="R1234" s="4"/>
      <c r="S1234" s="4"/>
    </row>
    <row r="1235" spans="1:20" hidden="1" x14ac:dyDescent="0.25">
      <c r="A1235" s="37" t="s">
        <v>293</v>
      </c>
      <c r="B1235" s="6" t="s">
        <v>898</v>
      </c>
      <c r="C1235" s="4">
        <f>ROUNDUP(SUM(D1235+E1235+F1235+G1235+H1235+I1235+J1235+K1235+M1235+O1235+P1235+Q1235+R1235+S1235),2)</f>
        <v>31559305.449999999</v>
      </c>
      <c r="D1235" s="4">
        <f>ROUNDUP(SUM(F1235+G1235+H1235+I1235+J1235+K1235+M1235+O1235+P1235+Q1235+R1235+S1235)*0.0214,2)</f>
        <v>661219.05000000005</v>
      </c>
      <c r="E1235" s="4"/>
      <c r="F1235" s="4">
        <v>8525728.4000000004</v>
      </c>
      <c r="G1235" s="4"/>
      <c r="H1235" s="4"/>
      <c r="I1235" s="4"/>
      <c r="J1235" s="4"/>
      <c r="K1235" s="4"/>
      <c r="L1235" s="1"/>
      <c r="M1235" s="4"/>
      <c r="N1235" s="5" t="s">
        <v>1674</v>
      </c>
      <c r="O1235" s="4">
        <v>22372358</v>
      </c>
      <c r="P1235" s="4"/>
      <c r="Q1235" s="4"/>
      <c r="R1235" s="4"/>
      <c r="S1235" s="4"/>
    </row>
    <row r="1236" spans="1:20" ht="15" hidden="1" customHeight="1" x14ac:dyDescent="0.25">
      <c r="A1236" s="93" t="s">
        <v>1905</v>
      </c>
      <c r="B1236" s="94"/>
      <c r="C1236" s="2">
        <f t="shared" ref="C1236:M1236" si="149">SUM(C1232:C1235)</f>
        <v>110618738.69</v>
      </c>
      <c r="D1236" s="2">
        <f t="shared" si="149"/>
        <v>2317643.4500000002</v>
      </c>
      <c r="E1236" s="2">
        <f t="shared" si="149"/>
        <v>0</v>
      </c>
      <c r="F1236" s="2">
        <f t="shared" si="149"/>
        <v>8525728.4000000004</v>
      </c>
      <c r="G1236" s="2">
        <f t="shared" si="149"/>
        <v>8361335.8700000001</v>
      </c>
      <c r="H1236" s="2">
        <f t="shared" si="149"/>
        <v>0</v>
      </c>
      <c r="I1236" s="2">
        <f t="shared" si="149"/>
        <v>0</v>
      </c>
      <c r="J1236" s="2">
        <f t="shared" si="149"/>
        <v>0</v>
      </c>
      <c r="K1236" s="2">
        <f t="shared" si="149"/>
        <v>0</v>
      </c>
      <c r="L1236" s="15">
        <f t="shared" si="149"/>
        <v>0</v>
      </c>
      <c r="M1236" s="2">
        <f t="shared" si="149"/>
        <v>0</v>
      </c>
      <c r="N1236" s="2" t="s">
        <v>1675</v>
      </c>
      <c r="O1236" s="2">
        <f>SUM(O1232:O1235)</f>
        <v>59976481.619999997</v>
      </c>
      <c r="P1236" s="2">
        <f>SUM(P1232:P1235)</f>
        <v>0</v>
      </c>
      <c r="Q1236" s="2">
        <f>SUM(Q1232:Q1235)</f>
        <v>0</v>
      </c>
      <c r="R1236" s="2">
        <f>SUM(R1232:R1235)</f>
        <v>31437549.350000001</v>
      </c>
      <c r="S1236" s="2">
        <f>SUM(S1232:S1235)</f>
        <v>0</v>
      </c>
    </row>
    <row r="1237" spans="1:20" ht="15" hidden="1" customHeight="1" x14ac:dyDescent="0.25">
      <c r="A1237" s="95" t="s">
        <v>1882</v>
      </c>
      <c r="B1237" s="96"/>
      <c r="C1237" s="97"/>
      <c r="D1237" s="2"/>
      <c r="E1237" s="2"/>
      <c r="F1237" s="2"/>
      <c r="G1237" s="2"/>
      <c r="H1237" s="2"/>
      <c r="I1237" s="2"/>
      <c r="J1237" s="2"/>
      <c r="K1237" s="2"/>
      <c r="L1237" s="15"/>
      <c r="M1237" s="2"/>
      <c r="N1237" s="3"/>
      <c r="O1237" s="2"/>
      <c r="P1237" s="2"/>
      <c r="Q1237" s="2"/>
      <c r="R1237" s="2"/>
      <c r="S1237" s="2"/>
    </row>
    <row r="1238" spans="1:20" hidden="1" x14ac:dyDescent="0.25">
      <c r="A1238" s="37" t="s">
        <v>295</v>
      </c>
      <c r="B1238" s="73" t="s">
        <v>924</v>
      </c>
      <c r="C1238" s="4">
        <f t="shared" ref="C1238:C1245" si="150">ROUNDUP(SUM(D1238+E1238+F1238+G1238+H1238+I1238+J1238+K1238+M1238+O1238+P1238+Q1238+R1238+S1238),2)</f>
        <v>23825709.41</v>
      </c>
      <c r="D1238" s="4">
        <f t="shared" ref="D1238:D1245" si="151">ROUNDUP(SUM(F1238+G1238+H1238+I1238+J1238+K1238+M1238+O1238+P1238+Q1238+R1238+S1238)*0.0214,2)</f>
        <v>499187.57</v>
      </c>
      <c r="E1238" s="4"/>
      <c r="F1238" s="4">
        <v>4450295.32</v>
      </c>
      <c r="G1238" s="4"/>
      <c r="H1238" s="4"/>
      <c r="I1238" s="4"/>
      <c r="J1238" s="4"/>
      <c r="K1238" s="4"/>
      <c r="L1238" s="1"/>
      <c r="M1238" s="4"/>
      <c r="N1238" s="5"/>
      <c r="O1238" s="4"/>
      <c r="P1238" s="4"/>
      <c r="Q1238" s="4">
        <v>18876226.52</v>
      </c>
      <c r="R1238" s="4"/>
      <c r="S1238" s="4"/>
    </row>
    <row r="1239" spans="1:20" hidden="1" x14ac:dyDescent="0.25">
      <c r="A1239" s="37" t="s">
        <v>297</v>
      </c>
      <c r="B1239" s="73" t="s">
        <v>926</v>
      </c>
      <c r="C1239" s="4">
        <f t="shared" si="150"/>
        <v>13506079.779999999</v>
      </c>
      <c r="D1239" s="4">
        <f t="shared" si="151"/>
        <v>282974.46000000002</v>
      </c>
      <c r="E1239" s="4"/>
      <c r="F1239" s="4"/>
      <c r="G1239" s="4"/>
      <c r="H1239" s="4"/>
      <c r="I1239" s="4"/>
      <c r="J1239" s="4"/>
      <c r="K1239" s="4"/>
      <c r="L1239" s="1"/>
      <c r="M1239" s="4"/>
      <c r="N1239" s="5"/>
      <c r="O1239" s="4"/>
      <c r="P1239" s="4"/>
      <c r="Q1239" s="4">
        <v>13223105.32</v>
      </c>
      <c r="R1239" s="4"/>
      <c r="S1239" s="4"/>
    </row>
    <row r="1240" spans="1:20" hidden="1" x14ac:dyDescent="0.25">
      <c r="A1240" s="37" t="s">
        <v>299</v>
      </c>
      <c r="B1240" s="65" t="s">
        <v>933</v>
      </c>
      <c r="C1240" s="4">
        <f>ROUNDUP(SUM(D1240+E1240+F1240+G1240+H1240+I1240+J1240+K1240+M1240+O1240+P1240+Q1240+R1240+S1240),2)</f>
        <v>4749202.5</v>
      </c>
      <c r="D1240" s="4">
        <f>ROUNDUP(SUM(F1240+G1240+H1240+I1240+J1240+K1240+M1240+O1240+P1240+Q1240+R1240+S1240)*0.0214,2)</f>
        <v>99503.56</v>
      </c>
      <c r="E1240" s="4"/>
      <c r="F1240" s="4"/>
      <c r="G1240" s="4"/>
      <c r="H1240" s="4"/>
      <c r="I1240" s="4"/>
      <c r="J1240" s="4">
        <v>799728.48</v>
      </c>
      <c r="K1240" s="4"/>
      <c r="L1240" s="1"/>
      <c r="M1240" s="4"/>
      <c r="N1240" s="5"/>
      <c r="O1240" s="4"/>
      <c r="P1240" s="4"/>
      <c r="Q1240" s="4">
        <v>3849970.46</v>
      </c>
      <c r="R1240" s="4"/>
      <c r="S1240" s="4"/>
    </row>
    <row r="1241" spans="1:20" hidden="1" x14ac:dyDescent="0.25">
      <c r="A1241" s="37" t="s">
        <v>301</v>
      </c>
      <c r="B1241" s="6" t="s">
        <v>942</v>
      </c>
      <c r="C1241" s="4">
        <f t="shared" si="150"/>
        <v>14776084.23</v>
      </c>
      <c r="D1241" s="4">
        <f t="shared" si="151"/>
        <v>309583.13</v>
      </c>
      <c r="E1241" s="4"/>
      <c r="F1241" s="4"/>
      <c r="G1241" s="4">
        <v>5244833.2699999996</v>
      </c>
      <c r="H1241" s="4"/>
      <c r="I1241" s="4"/>
      <c r="J1241" s="4"/>
      <c r="K1241" s="4"/>
      <c r="L1241" s="1"/>
      <c r="M1241" s="4"/>
      <c r="N1241" s="5"/>
      <c r="O1241" s="4"/>
      <c r="P1241" s="4"/>
      <c r="Q1241" s="4">
        <v>9221667.8300000001</v>
      </c>
      <c r="R1241" s="4"/>
      <c r="S1241" s="4"/>
    </row>
    <row r="1242" spans="1:20" hidden="1" x14ac:dyDescent="0.25">
      <c r="A1242" s="37" t="s">
        <v>303</v>
      </c>
      <c r="B1242" s="6" t="s">
        <v>944</v>
      </c>
      <c r="C1242" s="4">
        <f t="shared" si="150"/>
        <v>24604599.079999998</v>
      </c>
      <c r="D1242" s="4">
        <f t="shared" si="151"/>
        <v>515506.58</v>
      </c>
      <c r="E1242" s="4"/>
      <c r="F1242" s="4">
        <v>3109100.05</v>
      </c>
      <c r="G1242" s="4">
        <v>3936214.54</v>
      </c>
      <c r="H1242" s="4">
        <v>2312731.4900000002</v>
      </c>
      <c r="I1242" s="4">
        <v>971658.5</v>
      </c>
      <c r="J1242" s="4">
        <v>1596771.16</v>
      </c>
      <c r="K1242" s="4"/>
      <c r="L1242" s="1"/>
      <c r="M1242" s="4"/>
      <c r="N1242" s="5" t="s">
        <v>1674</v>
      </c>
      <c r="O1242" s="4">
        <v>7503380.5700000003</v>
      </c>
      <c r="P1242" s="4">
        <v>4659236.1900000004</v>
      </c>
      <c r="Q1242" s="4"/>
      <c r="R1242" s="4"/>
      <c r="S1242" s="4"/>
      <c r="T1242" s="74"/>
    </row>
    <row r="1243" spans="1:20" hidden="1" x14ac:dyDescent="0.25">
      <c r="A1243" s="37" t="s">
        <v>305</v>
      </c>
      <c r="B1243" s="6" t="s">
        <v>948</v>
      </c>
      <c r="C1243" s="4">
        <f t="shared" si="150"/>
        <v>7684107.2699999996</v>
      </c>
      <c r="D1243" s="4">
        <f t="shared" si="151"/>
        <v>160994.62</v>
      </c>
      <c r="E1243" s="4"/>
      <c r="F1243" s="4"/>
      <c r="G1243" s="4"/>
      <c r="H1243" s="4"/>
      <c r="I1243" s="4"/>
      <c r="J1243" s="4"/>
      <c r="K1243" s="4"/>
      <c r="L1243" s="1"/>
      <c r="M1243" s="4"/>
      <c r="N1243" s="5" t="s">
        <v>1674</v>
      </c>
      <c r="O1243" s="4">
        <v>7523112.6500000004</v>
      </c>
      <c r="P1243" s="4"/>
      <c r="Q1243" s="4"/>
      <c r="R1243" s="4"/>
      <c r="S1243" s="4"/>
    </row>
    <row r="1244" spans="1:20" hidden="1" x14ac:dyDescent="0.25">
      <c r="A1244" s="37" t="s">
        <v>307</v>
      </c>
      <c r="B1244" s="6" t="s">
        <v>952</v>
      </c>
      <c r="C1244" s="4">
        <f t="shared" si="150"/>
        <v>13394358.73</v>
      </c>
      <c r="D1244" s="4">
        <f t="shared" si="151"/>
        <v>280633.72000000003</v>
      </c>
      <c r="E1244" s="4"/>
      <c r="F1244" s="4"/>
      <c r="G1244" s="4"/>
      <c r="H1244" s="4"/>
      <c r="I1244" s="4"/>
      <c r="J1244" s="4"/>
      <c r="K1244" s="4"/>
      <c r="L1244" s="1"/>
      <c r="M1244" s="4"/>
      <c r="N1244" s="5"/>
      <c r="O1244" s="4"/>
      <c r="P1244" s="4"/>
      <c r="Q1244" s="4">
        <v>13113725.01</v>
      </c>
      <c r="R1244" s="4"/>
      <c r="S1244" s="4"/>
    </row>
    <row r="1245" spans="1:20" hidden="1" x14ac:dyDescent="0.25">
      <c r="A1245" s="37" t="s">
        <v>309</v>
      </c>
      <c r="B1245" s="6" t="s">
        <v>956</v>
      </c>
      <c r="C1245" s="4">
        <f t="shared" si="150"/>
        <v>20482838.739999998</v>
      </c>
      <c r="D1245" s="4">
        <f t="shared" si="151"/>
        <v>429148.97000000003</v>
      </c>
      <c r="E1245" s="4"/>
      <c r="F1245" s="4"/>
      <c r="G1245" s="4">
        <v>6591325.71</v>
      </c>
      <c r="H1245" s="4"/>
      <c r="I1245" s="4"/>
      <c r="J1245" s="4">
        <v>2486428.56</v>
      </c>
      <c r="K1245" s="4"/>
      <c r="L1245" s="1"/>
      <c r="M1245" s="4"/>
      <c r="N1245" s="5"/>
      <c r="O1245" s="4"/>
      <c r="P1245" s="4"/>
      <c r="Q1245" s="4">
        <v>10975935.5</v>
      </c>
      <c r="R1245" s="4"/>
      <c r="S1245" s="4"/>
    </row>
    <row r="1246" spans="1:20" ht="15" hidden="1" customHeight="1" x14ac:dyDescent="0.25">
      <c r="A1246" s="93" t="s">
        <v>1906</v>
      </c>
      <c r="B1246" s="94"/>
      <c r="C1246" s="2">
        <f t="shared" ref="C1246:M1246" si="152">SUM(C1238:C1245)</f>
        <v>123022979.73999999</v>
      </c>
      <c r="D1246" s="2">
        <f t="shared" si="152"/>
        <v>2577532.6100000008</v>
      </c>
      <c r="E1246" s="2">
        <f t="shared" si="152"/>
        <v>0</v>
      </c>
      <c r="F1246" s="2">
        <f t="shared" si="152"/>
        <v>7559395.3700000001</v>
      </c>
      <c r="G1246" s="2">
        <f t="shared" si="152"/>
        <v>15772373.52</v>
      </c>
      <c r="H1246" s="2">
        <f t="shared" si="152"/>
        <v>2312731.4900000002</v>
      </c>
      <c r="I1246" s="2">
        <f t="shared" si="152"/>
        <v>971658.5</v>
      </c>
      <c r="J1246" s="2">
        <f t="shared" si="152"/>
        <v>4882928.1999999993</v>
      </c>
      <c r="K1246" s="2">
        <f t="shared" si="152"/>
        <v>0</v>
      </c>
      <c r="L1246" s="15">
        <f t="shared" si="152"/>
        <v>0</v>
      </c>
      <c r="M1246" s="2">
        <f t="shared" si="152"/>
        <v>0</v>
      </c>
      <c r="N1246" s="2" t="s">
        <v>1675</v>
      </c>
      <c r="O1246" s="2">
        <f>SUM(O1238:O1245)</f>
        <v>15026493.220000001</v>
      </c>
      <c r="P1246" s="2">
        <f>SUM(P1238:P1245)</f>
        <v>4659236.1900000004</v>
      </c>
      <c r="Q1246" s="2">
        <f>SUM(Q1238:Q1245)</f>
        <v>69260630.639999986</v>
      </c>
      <c r="R1246" s="2">
        <f>SUM(R1238:R1245)</f>
        <v>0</v>
      </c>
      <c r="S1246" s="2">
        <f>SUM(S1238:S1245)</f>
        <v>0</v>
      </c>
    </row>
    <row r="1247" spans="1:20" ht="15" hidden="1" customHeight="1" x14ac:dyDescent="0.25">
      <c r="A1247" s="95" t="s">
        <v>1885</v>
      </c>
      <c r="B1247" s="96"/>
      <c r="C1247" s="97"/>
      <c r="D1247" s="2"/>
      <c r="E1247" s="2"/>
      <c r="F1247" s="2"/>
      <c r="G1247" s="2"/>
      <c r="H1247" s="2"/>
      <c r="I1247" s="2"/>
      <c r="J1247" s="2"/>
      <c r="K1247" s="2"/>
      <c r="L1247" s="15"/>
      <c r="M1247" s="2"/>
      <c r="N1247" s="3"/>
      <c r="O1247" s="2"/>
      <c r="P1247" s="2"/>
      <c r="Q1247" s="2"/>
      <c r="R1247" s="2"/>
      <c r="S1247" s="2"/>
    </row>
    <row r="1248" spans="1:20" hidden="1" x14ac:dyDescent="0.25">
      <c r="A1248" s="37" t="s">
        <v>311</v>
      </c>
      <c r="B1248" s="6" t="s">
        <v>963</v>
      </c>
      <c r="C1248" s="4">
        <f t="shared" ref="C1248:C1261" si="153">ROUNDUP(SUM(D1248+E1248+F1248+G1248+H1248+I1248+J1248+K1248+M1248+O1248+P1248+Q1248+R1248+S1248),2)</f>
        <v>18130741.149999999</v>
      </c>
      <c r="D1248" s="4">
        <f t="shared" ref="D1248:D1261" si="154">ROUNDUP(SUM(F1248+G1248+H1248+I1248+J1248+K1248+M1248+O1248+P1248+Q1248+R1248+S1248)*0.0214,2)</f>
        <v>379868.68</v>
      </c>
      <c r="E1248" s="4"/>
      <c r="F1248" s="4">
        <v>1985890.54</v>
      </c>
      <c r="G1248" s="4">
        <v>2884341.8</v>
      </c>
      <c r="H1248" s="4">
        <v>1903448.38</v>
      </c>
      <c r="I1248" s="4">
        <v>831158.77</v>
      </c>
      <c r="J1248" s="4">
        <v>1088053.06</v>
      </c>
      <c r="K1248" s="4"/>
      <c r="L1248" s="1"/>
      <c r="M1248" s="4"/>
      <c r="N1248" s="5" t="s">
        <v>1674</v>
      </c>
      <c r="O1248" s="4">
        <v>9057979.9199999999</v>
      </c>
      <c r="P1248" s="4"/>
      <c r="Q1248" s="4"/>
      <c r="R1248" s="4"/>
      <c r="S1248" s="4"/>
    </row>
    <row r="1249" spans="1:19" hidden="1" x14ac:dyDescent="0.25">
      <c r="A1249" s="37" t="s">
        <v>313</v>
      </c>
      <c r="B1249" s="6" t="s">
        <v>961</v>
      </c>
      <c r="C1249" s="4">
        <f t="shared" si="153"/>
        <v>14450722.98</v>
      </c>
      <c r="D1249" s="4">
        <f t="shared" si="154"/>
        <v>302766.28000000003</v>
      </c>
      <c r="E1249" s="4"/>
      <c r="F1249" s="4"/>
      <c r="G1249" s="4"/>
      <c r="H1249" s="4"/>
      <c r="I1249" s="4"/>
      <c r="J1249" s="4"/>
      <c r="K1249" s="4"/>
      <c r="L1249" s="1"/>
      <c r="M1249" s="4"/>
      <c r="N1249" s="5" t="s">
        <v>1673</v>
      </c>
      <c r="O1249" s="4">
        <v>14147956.699999999</v>
      </c>
      <c r="P1249" s="4"/>
      <c r="Q1249" s="4"/>
      <c r="R1249" s="4"/>
      <c r="S1249" s="4"/>
    </row>
    <row r="1250" spans="1:19" hidden="1" x14ac:dyDescent="0.25">
      <c r="A1250" s="37" t="s">
        <v>315</v>
      </c>
      <c r="B1250" s="6" t="s">
        <v>965</v>
      </c>
      <c r="C1250" s="4">
        <f t="shared" si="153"/>
        <v>23407572.600000001</v>
      </c>
      <c r="D1250" s="4">
        <f t="shared" si="154"/>
        <v>490426.92</v>
      </c>
      <c r="E1250" s="4"/>
      <c r="F1250" s="4"/>
      <c r="G1250" s="4"/>
      <c r="H1250" s="4"/>
      <c r="I1250" s="4"/>
      <c r="J1250" s="4"/>
      <c r="K1250" s="4"/>
      <c r="L1250" s="1"/>
      <c r="M1250" s="4"/>
      <c r="N1250" s="5" t="s">
        <v>1674</v>
      </c>
      <c r="O1250" s="4">
        <v>22917145.68</v>
      </c>
      <c r="P1250" s="4"/>
      <c r="Q1250" s="4"/>
      <c r="R1250" s="4"/>
      <c r="S1250" s="4"/>
    </row>
    <row r="1251" spans="1:19" hidden="1" x14ac:dyDescent="0.25">
      <c r="A1251" s="37" t="s">
        <v>317</v>
      </c>
      <c r="B1251" s="6" t="s">
        <v>973</v>
      </c>
      <c r="C1251" s="4">
        <f t="shared" si="153"/>
        <v>47833717.590000004</v>
      </c>
      <c r="D1251" s="4">
        <f t="shared" si="154"/>
        <v>1002194.6</v>
      </c>
      <c r="E1251" s="4"/>
      <c r="F1251" s="4">
        <v>4530613.59</v>
      </c>
      <c r="G1251" s="4">
        <v>6580341.6200000001</v>
      </c>
      <c r="H1251" s="4">
        <v>4342529.93</v>
      </c>
      <c r="I1251" s="4">
        <v>1896206.83</v>
      </c>
      <c r="J1251" s="4">
        <v>2482285.85</v>
      </c>
      <c r="K1251" s="4"/>
      <c r="L1251" s="1"/>
      <c r="M1251" s="4"/>
      <c r="N1251" s="5" t="s">
        <v>1674</v>
      </c>
      <c r="O1251" s="4">
        <v>13868485.42</v>
      </c>
      <c r="P1251" s="4"/>
      <c r="Q1251" s="4">
        <v>13131059.75</v>
      </c>
      <c r="R1251" s="4"/>
      <c r="S1251" s="4"/>
    </row>
    <row r="1252" spans="1:19" hidden="1" x14ac:dyDescent="0.25">
      <c r="A1252" s="37" t="s">
        <v>319</v>
      </c>
      <c r="B1252" s="6" t="s">
        <v>975</v>
      </c>
      <c r="C1252" s="4">
        <f t="shared" si="153"/>
        <v>33320470.59</v>
      </c>
      <c r="D1252" s="4">
        <f t="shared" si="154"/>
        <v>698118.34</v>
      </c>
      <c r="E1252" s="4"/>
      <c r="F1252" s="4">
        <v>4452784.0599999996</v>
      </c>
      <c r="G1252" s="4">
        <v>6467300.6600000001</v>
      </c>
      <c r="H1252" s="4">
        <v>4267931.41</v>
      </c>
      <c r="I1252" s="4">
        <v>1863632.68</v>
      </c>
      <c r="J1252" s="4">
        <v>2439643.69</v>
      </c>
      <c r="K1252" s="4"/>
      <c r="L1252" s="1"/>
      <c r="M1252" s="4"/>
      <c r="N1252" s="5"/>
      <c r="O1252" s="4"/>
      <c r="P1252" s="4"/>
      <c r="Q1252" s="4">
        <v>13131059.75</v>
      </c>
      <c r="R1252" s="4"/>
      <c r="S1252" s="4"/>
    </row>
    <row r="1253" spans="1:19" hidden="1" x14ac:dyDescent="0.25">
      <c r="A1253" s="37" t="s">
        <v>321</v>
      </c>
      <c r="B1253" s="6" t="s">
        <v>977</v>
      </c>
      <c r="C1253" s="4">
        <f t="shared" si="153"/>
        <v>81592771.040000007</v>
      </c>
      <c r="D1253" s="4">
        <f t="shared" si="154"/>
        <v>1709501.96</v>
      </c>
      <c r="E1253" s="4"/>
      <c r="F1253" s="4">
        <v>15495678.09</v>
      </c>
      <c r="G1253" s="4">
        <v>19433600.579999998</v>
      </c>
      <c r="H1253" s="4">
        <v>11456379.75</v>
      </c>
      <c r="I1253" s="4">
        <v>5108536.25</v>
      </c>
      <c r="J1253" s="4">
        <v>7909737.8099999996</v>
      </c>
      <c r="K1253" s="4"/>
      <c r="L1253" s="1"/>
      <c r="M1253" s="4"/>
      <c r="N1253" s="5"/>
      <c r="O1253" s="4"/>
      <c r="P1253" s="4"/>
      <c r="Q1253" s="4">
        <v>20479336.600000001</v>
      </c>
      <c r="R1253" s="4"/>
      <c r="S1253" s="4"/>
    </row>
    <row r="1254" spans="1:19" hidden="1" x14ac:dyDescent="0.25">
      <c r="A1254" s="37" t="s">
        <v>323</v>
      </c>
      <c r="B1254" s="6" t="s">
        <v>979</v>
      </c>
      <c r="C1254" s="4">
        <f t="shared" si="153"/>
        <v>47003411.140000001</v>
      </c>
      <c r="D1254" s="4">
        <f t="shared" si="154"/>
        <v>984798.32000000007</v>
      </c>
      <c r="E1254" s="4"/>
      <c r="F1254" s="4"/>
      <c r="G1254" s="4">
        <v>11303571.51</v>
      </c>
      <c r="H1254" s="4">
        <v>6663613.7300000004</v>
      </c>
      <c r="I1254" s="4">
        <v>2971384.77</v>
      </c>
      <c r="J1254" s="4">
        <v>4600706.21</v>
      </c>
      <c r="K1254" s="4"/>
      <c r="L1254" s="1"/>
      <c r="M1254" s="4"/>
      <c r="N1254" s="5"/>
      <c r="O1254" s="4"/>
      <c r="P1254" s="4"/>
      <c r="Q1254" s="4">
        <v>20479336.600000001</v>
      </c>
      <c r="R1254" s="4"/>
      <c r="S1254" s="4"/>
    </row>
    <row r="1255" spans="1:19" hidden="1" x14ac:dyDescent="0.25">
      <c r="A1255" s="37" t="s">
        <v>325</v>
      </c>
      <c r="B1255" s="6" t="s">
        <v>967</v>
      </c>
      <c r="C1255" s="4">
        <f t="shared" si="153"/>
        <v>24241513.129999999</v>
      </c>
      <c r="D1255" s="4">
        <f t="shared" si="154"/>
        <v>507899.34</v>
      </c>
      <c r="E1255" s="4"/>
      <c r="F1255" s="4">
        <v>3677595.18</v>
      </c>
      <c r="G1255" s="4">
        <v>4655907.75</v>
      </c>
      <c r="H1255" s="4">
        <v>2735605.61</v>
      </c>
      <c r="I1255" s="4">
        <v>1149320.17</v>
      </c>
      <c r="J1255" s="4">
        <v>1888738.12</v>
      </c>
      <c r="K1255" s="4"/>
      <c r="L1255" s="1"/>
      <c r="M1255" s="4"/>
      <c r="N1255" s="5"/>
      <c r="O1255" s="4"/>
      <c r="P1255" s="4"/>
      <c r="Q1255" s="4">
        <v>9626446.9600000009</v>
      </c>
      <c r="R1255" s="4"/>
      <c r="S1255" s="4"/>
    </row>
    <row r="1256" spans="1:19" hidden="1" x14ac:dyDescent="0.25">
      <c r="A1256" s="37" t="s">
        <v>327</v>
      </c>
      <c r="B1256" s="6" t="s">
        <v>969</v>
      </c>
      <c r="C1256" s="4">
        <f t="shared" si="153"/>
        <v>26243760.859999999</v>
      </c>
      <c r="D1256" s="4">
        <f t="shared" si="154"/>
        <v>549849.69999999995</v>
      </c>
      <c r="E1256" s="4"/>
      <c r="F1256" s="4">
        <v>3862430.73</v>
      </c>
      <c r="G1256" s="4">
        <v>5663690.5099999998</v>
      </c>
      <c r="H1256" s="4">
        <v>3722340.22</v>
      </c>
      <c r="I1256" s="4">
        <v>1459949.8800000001</v>
      </c>
      <c r="J1256" s="4">
        <v>2127779.08</v>
      </c>
      <c r="K1256" s="4"/>
      <c r="L1256" s="1"/>
      <c r="M1256" s="4"/>
      <c r="N1256" s="5"/>
      <c r="O1256" s="4"/>
      <c r="P1256" s="4"/>
      <c r="Q1256" s="4">
        <v>8857720.7400000002</v>
      </c>
      <c r="R1256" s="4"/>
      <c r="S1256" s="4"/>
    </row>
    <row r="1257" spans="1:19" hidden="1" x14ac:dyDescent="0.25">
      <c r="A1257" s="37" t="s">
        <v>329</v>
      </c>
      <c r="B1257" s="6" t="s">
        <v>971</v>
      </c>
      <c r="C1257" s="4">
        <f t="shared" si="153"/>
        <v>35808560.280000001</v>
      </c>
      <c r="D1257" s="4">
        <f t="shared" si="154"/>
        <v>750247.89</v>
      </c>
      <c r="E1257" s="4"/>
      <c r="F1257" s="4">
        <v>5009278.9399999995</v>
      </c>
      <c r="G1257" s="4">
        <v>7275563.46</v>
      </c>
      <c r="H1257" s="4">
        <v>4801323.99</v>
      </c>
      <c r="I1257" s="4">
        <v>2096543.6</v>
      </c>
      <c r="J1257" s="4">
        <v>2744542.65</v>
      </c>
      <c r="K1257" s="4"/>
      <c r="L1257" s="1"/>
      <c r="M1257" s="4"/>
      <c r="N1257" s="5"/>
      <c r="O1257" s="4"/>
      <c r="P1257" s="4"/>
      <c r="Q1257" s="4">
        <v>13131059.75</v>
      </c>
      <c r="R1257" s="4"/>
      <c r="S1257" s="4"/>
    </row>
    <row r="1258" spans="1:19" hidden="1" x14ac:dyDescent="0.25">
      <c r="A1258" s="37" t="s">
        <v>331</v>
      </c>
      <c r="B1258" s="6" t="s">
        <v>985</v>
      </c>
      <c r="C1258" s="4">
        <f t="shared" si="153"/>
        <v>16331805.57</v>
      </c>
      <c r="D1258" s="4">
        <f t="shared" si="154"/>
        <v>342178.03</v>
      </c>
      <c r="E1258" s="4"/>
      <c r="F1258" s="4"/>
      <c r="G1258" s="4">
        <v>2444960</v>
      </c>
      <c r="H1258" s="4"/>
      <c r="I1258" s="4"/>
      <c r="J1258" s="4">
        <v>922306.16</v>
      </c>
      <c r="K1258" s="4"/>
      <c r="L1258" s="1"/>
      <c r="M1258" s="4"/>
      <c r="N1258" s="5" t="s">
        <v>1673</v>
      </c>
      <c r="O1258" s="4">
        <v>12622361.380000001</v>
      </c>
      <c r="P1258" s="4"/>
      <c r="Q1258" s="4"/>
      <c r="R1258" s="4"/>
      <c r="S1258" s="4"/>
    </row>
    <row r="1259" spans="1:19" hidden="1" x14ac:dyDescent="0.25">
      <c r="A1259" s="37" t="s">
        <v>333</v>
      </c>
      <c r="B1259" s="6" t="s">
        <v>989</v>
      </c>
      <c r="C1259" s="4">
        <f t="shared" si="153"/>
        <v>69308000.150000006</v>
      </c>
      <c r="D1259" s="4">
        <f t="shared" si="154"/>
        <v>1452115.93</v>
      </c>
      <c r="E1259" s="4"/>
      <c r="F1259" s="4"/>
      <c r="G1259" s="4">
        <v>10562131.039999999</v>
      </c>
      <c r="H1259" s="4">
        <v>6226524.1900000004</v>
      </c>
      <c r="I1259" s="4">
        <v>2776481.34</v>
      </c>
      <c r="J1259" s="4">
        <v>4298929.93</v>
      </c>
      <c r="K1259" s="4"/>
      <c r="L1259" s="1"/>
      <c r="M1259" s="4"/>
      <c r="N1259" s="5" t="s">
        <v>1674</v>
      </c>
      <c r="O1259" s="4">
        <v>21582166.32</v>
      </c>
      <c r="P1259" s="4"/>
      <c r="Q1259" s="4">
        <v>22409651.399999999</v>
      </c>
      <c r="R1259" s="4"/>
      <c r="S1259" s="4"/>
    </row>
    <row r="1260" spans="1:19" hidden="1" x14ac:dyDescent="0.25">
      <c r="A1260" s="37" t="s">
        <v>335</v>
      </c>
      <c r="B1260" s="6" t="s">
        <v>991</v>
      </c>
      <c r="C1260" s="4">
        <f t="shared" si="153"/>
        <v>56644931.450000003</v>
      </c>
      <c r="D1260" s="4">
        <f t="shared" si="154"/>
        <v>1186803.93</v>
      </c>
      <c r="E1260" s="4"/>
      <c r="F1260" s="4">
        <v>8820515.1400000006</v>
      </c>
      <c r="G1260" s="4">
        <v>11062075.959999999</v>
      </c>
      <c r="H1260" s="4">
        <v>6521248.7199999997</v>
      </c>
      <c r="I1260" s="4">
        <v>2907902.5199999996</v>
      </c>
      <c r="J1260" s="4">
        <v>4502414.26</v>
      </c>
      <c r="K1260" s="4"/>
      <c r="L1260" s="1"/>
      <c r="M1260" s="4"/>
      <c r="N1260" s="5" t="s">
        <v>1674</v>
      </c>
      <c r="O1260" s="4">
        <v>21643970.920000002</v>
      </c>
      <c r="P1260" s="4"/>
      <c r="Q1260" s="4"/>
      <c r="R1260" s="4"/>
      <c r="S1260" s="4"/>
    </row>
    <row r="1261" spans="1:19" hidden="1" x14ac:dyDescent="0.25">
      <c r="A1261" s="37" t="s">
        <v>336</v>
      </c>
      <c r="B1261" s="6" t="s">
        <v>987</v>
      </c>
      <c r="C1261" s="4">
        <f t="shared" si="153"/>
        <v>44948403.920000002</v>
      </c>
      <c r="D1261" s="4">
        <f t="shared" si="154"/>
        <v>941742.56</v>
      </c>
      <c r="E1261" s="4"/>
      <c r="F1261" s="4"/>
      <c r="G1261" s="4"/>
      <c r="H1261" s="4"/>
      <c r="I1261" s="4"/>
      <c r="J1261" s="4"/>
      <c r="K1261" s="4"/>
      <c r="L1261" s="1"/>
      <c r="M1261" s="4"/>
      <c r="N1261" s="5" t="s">
        <v>1674</v>
      </c>
      <c r="O1261" s="4">
        <v>21594527.239999998</v>
      </c>
      <c r="P1261" s="4"/>
      <c r="Q1261" s="4">
        <v>22412134.120000001</v>
      </c>
      <c r="R1261" s="4"/>
      <c r="S1261" s="4"/>
    </row>
    <row r="1262" spans="1:19" ht="15" hidden="1" customHeight="1" x14ac:dyDescent="0.25">
      <c r="A1262" s="93" t="s">
        <v>1907</v>
      </c>
      <c r="B1262" s="94"/>
      <c r="C1262" s="2">
        <f t="shared" ref="C1262:M1262" si="155">SUM(C1248:C1261)</f>
        <v>539266382.45000005</v>
      </c>
      <c r="D1262" s="2">
        <f t="shared" si="155"/>
        <v>11298512.48</v>
      </c>
      <c r="E1262" s="2">
        <f t="shared" si="155"/>
        <v>0</v>
      </c>
      <c r="F1262" s="2">
        <f t="shared" si="155"/>
        <v>47834786.269999996</v>
      </c>
      <c r="G1262" s="2">
        <f t="shared" si="155"/>
        <v>88333484.889999986</v>
      </c>
      <c r="H1262" s="2">
        <f t="shared" si="155"/>
        <v>52640945.93</v>
      </c>
      <c r="I1262" s="2">
        <f t="shared" si="155"/>
        <v>23061116.810000002</v>
      </c>
      <c r="J1262" s="2">
        <f t="shared" si="155"/>
        <v>35005136.82</v>
      </c>
      <c r="K1262" s="2">
        <f t="shared" si="155"/>
        <v>0</v>
      </c>
      <c r="L1262" s="15">
        <f t="shared" si="155"/>
        <v>0</v>
      </c>
      <c r="M1262" s="2">
        <f t="shared" si="155"/>
        <v>0</v>
      </c>
      <c r="N1262" s="2" t="s">
        <v>1675</v>
      </c>
      <c r="O1262" s="2">
        <f>SUM(O1248:O1261)</f>
        <v>137434593.57999998</v>
      </c>
      <c r="P1262" s="2">
        <f>SUM(P1248:P1261)</f>
        <v>0</v>
      </c>
      <c r="Q1262" s="2">
        <f>SUM(Q1248:Q1261)</f>
        <v>143657805.66999999</v>
      </c>
      <c r="R1262" s="2">
        <f>SUM(R1248:R1261)</f>
        <v>0</v>
      </c>
      <c r="S1262" s="2">
        <f>SUM(S1248:S1261)</f>
        <v>0</v>
      </c>
    </row>
    <row r="1263" spans="1:19" ht="15" customHeight="1" x14ac:dyDescent="0.25">
      <c r="A1263" s="95" t="s">
        <v>1742</v>
      </c>
      <c r="B1263" s="96"/>
      <c r="C1263" s="97"/>
      <c r="D1263" s="2"/>
      <c r="E1263" s="2"/>
      <c r="F1263" s="2"/>
      <c r="G1263" s="2"/>
      <c r="H1263" s="2"/>
      <c r="I1263" s="2"/>
      <c r="J1263" s="2"/>
      <c r="K1263" s="2"/>
      <c r="L1263" s="15"/>
      <c r="M1263" s="2"/>
      <c r="N1263" s="3"/>
      <c r="O1263" s="2"/>
      <c r="P1263" s="2"/>
      <c r="Q1263" s="2"/>
      <c r="R1263" s="2"/>
      <c r="S1263" s="2"/>
    </row>
    <row r="1264" spans="1:19" x14ac:dyDescent="0.25">
      <c r="A1264" s="37" t="s">
        <v>338</v>
      </c>
      <c r="B1264" s="6" t="s">
        <v>1022</v>
      </c>
      <c r="C1264" s="4">
        <f t="shared" ref="C1264:C1269" si="156">ROUNDUP(SUM(D1264+E1264+F1264+G1264+H1264+I1264+J1264+K1264+M1264+O1264+P1264+Q1264+R1264+S1264),2)</f>
        <v>8413618.3800000008</v>
      </c>
      <c r="D1264" s="4">
        <f t="shared" ref="D1264:D1269" si="157">ROUNDUP(SUM(F1264+G1264+H1264+I1264+J1264+K1264+M1264+O1264+P1264+Q1264+R1264+S1264)*0.0214,2)</f>
        <v>176279.07</v>
      </c>
      <c r="E1264" s="4"/>
      <c r="F1264" s="4"/>
      <c r="G1264" s="4"/>
      <c r="H1264" s="4"/>
      <c r="I1264" s="4"/>
      <c r="J1264" s="4"/>
      <c r="K1264" s="4"/>
      <c r="L1264" s="1"/>
      <c r="M1264" s="4"/>
      <c r="N1264" s="5" t="s">
        <v>1673</v>
      </c>
      <c r="O1264" s="4">
        <v>8237339.3099999996</v>
      </c>
      <c r="P1264" s="4"/>
      <c r="Q1264" s="4"/>
      <c r="R1264" s="4"/>
      <c r="S1264" s="4"/>
    </row>
    <row r="1265" spans="1:19" x14ac:dyDescent="0.25">
      <c r="A1265" s="37" t="s">
        <v>340</v>
      </c>
      <c r="B1265" s="6" t="s">
        <v>1032</v>
      </c>
      <c r="C1265" s="4">
        <f t="shared" si="156"/>
        <v>14633837.119999999</v>
      </c>
      <c r="D1265" s="4">
        <f t="shared" si="157"/>
        <v>306602.82</v>
      </c>
      <c r="E1265" s="4"/>
      <c r="F1265" s="4">
        <v>3004968.46</v>
      </c>
      <c r="G1265" s="4"/>
      <c r="H1265" s="4"/>
      <c r="I1265" s="4"/>
      <c r="J1265" s="4"/>
      <c r="K1265" s="4"/>
      <c r="L1265" s="1"/>
      <c r="M1265" s="4"/>
      <c r="N1265" s="5" t="s">
        <v>1674</v>
      </c>
      <c r="O1265" s="4">
        <v>11322265.84</v>
      </c>
      <c r="P1265" s="4"/>
      <c r="Q1265" s="4"/>
      <c r="R1265" s="4"/>
      <c r="S1265" s="4"/>
    </row>
    <row r="1266" spans="1:19" x14ac:dyDescent="0.25">
      <c r="A1266" s="37" t="s">
        <v>342</v>
      </c>
      <c r="B1266" s="6" t="s">
        <v>1042</v>
      </c>
      <c r="C1266" s="4">
        <f t="shared" si="156"/>
        <v>4728844.83</v>
      </c>
      <c r="D1266" s="4">
        <f t="shared" si="157"/>
        <v>99077.04</v>
      </c>
      <c r="E1266" s="4"/>
      <c r="F1266" s="4">
        <v>1101808.27</v>
      </c>
      <c r="G1266" s="4"/>
      <c r="H1266" s="4"/>
      <c r="I1266" s="4"/>
      <c r="J1266" s="4"/>
      <c r="K1266" s="4"/>
      <c r="L1266" s="1"/>
      <c r="M1266" s="4"/>
      <c r="N1266" s="5" t="s">
        <v>1674</v>
      </c>
      <c r="O1266" s="4">
        <v>3527959.5199999996</v>
      </c>
      <c r="P1266" s="4"/>
      <c r="Q1266" s="4"/>
      <c r="R1266" s="4"/>
      <c r="S1266" s="4"/>
    </row>
    <row r="1267" spans="1:19" x14ac:dyDescent="0.25">
      <c r="A1267" s="37" t="s">
        <v>344</v>
      </c>
      <c r="B1267" s="6" t="s">
        <v>1046</v>
      </c>
      <c r="C1267" s="4">
        <f t="shared" si="156"/>
        <v>4909745.43</v>
      </c>
      <c r="D1267" s="4">
        <f t="shared" si="157"/>
        <v>102867.2</v>
      </c>
      <c r="E1267" s="4"/>
      <c r="F1267" s="4"/>
      <c r="G1267" s="4"/>
      <c r="H1267" s="4"/>
      <c r="I1267" s="4"/>
      <c r="J1267" s="4"/>
      <c r="K1267" s="4"/>
      <c r="L1267" s="1"/>
      <c r="M1267" s="4"/>
      <c r="N1267" s="5" t="s">
        <v>1673</v>
      </c>
      <c r="O1267" s="4">
        <v>4806878.2300000004</v>
      </c>
      <c r="P1267" s="4"/>
      <c r="Q1267" s="4"/>
      <c r="R1267" s="4"/>
      <c r="S1267" s="4"/>
    </row>
    <row r="1268" spans="1:19" x14ac:dyDescent="0.25">
      <c r="A1268" s="37" t="s">
        <v>346</v>
      </c>
      <c r="B1268" s="6" t="s">
        <v>1050</v>
      </c>
      <c r="C1268" s="4">
        <f t="shared" si="156"/>
        <v>5915808.4400000004</v>
      </c>
      <c r="D1268" s="4">
        <f t="shared" si="157"/>
        <v>123945.86</v>
      </c>
      <c r="E1268" s="4"/>
      <c r="F1268" s="4"/>
      <c r="G1268" s="4">
        <v>2468356.58</v>
      </c>
      <c r="H1268" s="4">
        <v>1628934.17</v>
      </c>
      <c r="I1268" s="4">
        <v>711293.9</v>
      </c>
      <c r="J1268" s="4">
        <v>983277.93</v>
      </c>
      <c r="K1268" s="4"/>
      <c r="L1268" s="1"/>
      <c r="M1268" s="4"/>
      <c r="N1268" s="5"/>
      <c r="O1268" s="4"/>
      <c r="P1268" s="4"/>
      <c r="Q1268" s="4"/>
      <c r="R1268" s="4"/>
      <c r="S1268" s="4"/>
    </row>
    <row r="1269" spans="1:19" x14ac:dyDescent="0.25">
      <c r="A1269" s="37" t="s">
        <v>348</v>
      </c>
      <c r="B1269" s="6" t="s">
        <v>1054</v>
      </c>
      <c r="C1269" s="4">
        <f t="shared" si="156"/>
        <v>1687093.47</v>
      </c>
      <c r="D1269" s="4">
        <f t="shared" si="157"/>
        <v>35347.370000000003</v>
      </c>
      <c r="E1269" s="4"/>
      <c r="F1269" s="4">
        <v>1651746.1</v>
      </c>
      <c r="G1269" s="4"/>
      <c r="H1269" s="4"/>
      <c r="I1269" s="4"/>
      <c r="J1269" s="4"/>
      <c r="K1269" s="4"/>
      <c r="L1269" s="1"/>
      <c r="M1269" s="4"/>
      <c r="N1269" s="5"/>
      <c r="O1269" s="4"/>
      <c r="P1269" s="4"/>
      <c r="Q1269" s="4"/>
      <c r="R1269" s="4"/>
      <c r="S1269" s="4"/>
    </row>
    <row r="1270" spans="1:19" ht="15" customHeight="1" x14ac:dyDescent="0.25">
      <c r="A1270" s="93" t="s">
        <v>1744</v>
      </c>
      <c r="B1270" s="94"/>
      <c r="C1270" s="2">
        <f t="shared" ref="C1270:M1270" si="158">SUM(C1264:C1269)</f>
        <v>40288947.669999994</v>
      </c>
      <c r="D1270" s="2">
        <f t="shared" si="158"/>
        <v>844119.36</v>
      </c>
      <c r="E1270" s="2">
        <f t="shared" si="158"/>
        <v>0</v>
      </c>
      <c r="F1270" s="2">
        <f t="shared" si="158"/>
        <v>5758522.8300000001</v>
      </c>
      <c r="G1270" s="2">
        <f t="shared" si="158"/>
        <v>2468356.58</v>
      </c>
      <c r="H1270" s="2">
        <f t="shared" si="158"/>
        <v>1628934.17</v>
      </c>
      <c r="I1270" s="2">
        <f t="shared" si="158"/>
        <v>711293.9</v>
      </c>
      <c r="J1270" s="2">
        <f t="shared" si="158"/>
        <v>983277.93</v>
      </c>
      <c r="K1270" s="2">
        <f t="shared" si="158"/>
        <v>0</v>
      </c>
      <c r="L1270" s="15">
        <f t="shared" si="158"/>
        <v>0</v>
      </c>
      <c r="M1270" s="2">
        <f t="shared" si="158"/>
        <v>0</v>
      </c>
      <c r="N1270" s="2" t="s">
        <v>1675</v>
      </c>
      <c r="O1270" s="2">
        <f>SUM(O1264:O1269)</f>
        <v>27894442.899999999</v>
      </c>
      <c r="P1270" s="2">
        <f>SUM(P1264:P1269)</f>
        <v>0</v>
      </c>
      <c r="Q1270" s="2">
        <f>SUM(Q1264:Q1269)</f>
        <v>0</v>
      </c>
      <c r="R1270" s="2">
        <f>SUM(R1264:R1269)</f>
        <v>0</v>
      </c>
      <c r="S1270" s="2">
        <f>SUM(S1264:S1269)</f>
        <v>0</v>
      </c>
    </row>
    <row r="1271" spans="1:19" ht="15" hidden="1" customHeight="1" x14ac:dyDescent="0.25">
      <c r="A1271" s="95" t="s">
        <v>1887</v>
      </c>
      <c r="B1271" s="96"/>
      <c r="C1271" s="97"/>
      <c r="D1271" s="2"/>
      <c r="E1271" s="2"/>
      <c r="F1271" s="2"/>
      <c r="G1271" s="2"/>
      <c r="H1271" s="2"/>
      <c r="I1271" s="2"/>
      <c r="J1271" s="2"/>
      <c r="K1271" s="2"/>
      <c r="L1271" s="15"/>
      <c r="M1271" s="2"/>
      <c r="N1271" s="3"/>
      <c r="O1271" s="2"/>
      <c r="P1271" s="2"/>
      <c r="Q1271" s="2"/>
      <c r="R1271" s="2"/>
      <c r="S1271" s="2"/>
    </row>
    <row r="1272" spans="1:19" hidden="1" x14ac:dyDescent="0.25">
      <c r="A1272" s="37" t="s">
        <v>350</v>
      </c>
      <c r="B1272" s="6" t="s">
        <v>1068</v>
      </c>
      <c r="C1272" s="4">
        <f t="shared" ref="C1272:C1314" si="159">ROUNDUP(SUM(D1272+E1272+F1272+G1272+H1272+I1272+J1272+K1272+M1272+O1272+P1272+Q1272+R1272+S1272),2)</f>
        <v>18135443.579999998</v>
      </c>
      <c r="D1272" s="4">
        <f t="shared" ref="D1272:D1314" si="160">ROUNDUP(SUM(F1272+G1272+H1272+I1272+J1272+K1272+M1272+O1272+P1272+Q1272+R1272+S1272)*0.0214,2)</f>
        <v>379967.2</v>
      </c>
      <c r="E1272" s="4"/>
      <c r="F1272" s="4"/>
      <c r="G1272" s="4"/>
      <c r="H1272" s="4"/>
      <c r="I1272" s="4"/>
      <c r="J1272" s="4"/>
      <c r="K1272" s="4"/>
      <c r="L1272" s="1"/>
      <c r="M1272" s="4"/>
      <c r="N1272" s="5"/>
      <c r="O1272" s="4"/>
      <c r="P1272" s="4"/>
      <c r="Q1272" s="4">
        <v>17755476.380000003</v>
      </c>
      <c r="R1272" s="4"/>
      <c r="S1272" s="4"/>
    </row>
    <row r="1273" spans="1:19" hidden="1" x14ac:dyDescent="0.25">
      <c r="A1273" s="37" t="s">
        <v>352</v>
      </c>
      <c r="B1273" s="6" t="s">
        <v>1056</v>
      </c>
      <c r="C1273" s="4">
        <f t="shared" si="159"/>
        <v>25869112.170000002</v>
      </c>
      <c r="D1273" s="4">
        <f t="shared" si="160"/>
        <v>542000.19999999995</v>
      </c>
      <c r="E1273" s="4"/>
      <c r="F1273" s="4"/>
      <c r="G1273" s="4"/>
      <c r="H1273" s="4"/>
      <c r="I1273" s="4"/>
      <c r="J1273" s="4"/>
      <c r="K1273" s="4"/>
      <c r="L1273" s="1"/>
      <c r="M1273" s="4"/>
      <c r="N1273" s="5" t="s">
        <v>1674</v>
      </c>
      <c r="O1273" s="4">
        <v>11700234.24</v>
      </c>
      <c r="P1273" s="4"/>
      <c r="Q1273" s="4">
        <v>13626877.73</v>
      </c>
      <c r="R1273" s="4"/>
      <c r="S1273" s="4"/>
    </row>
    <row r="1274" spans="1:19" hidden="1" x14ac:dyDescent="0.25">
      <c r="A1274" s="37" t="s">
        <v>354</v>
      </c>
      <c r="B1274" s="6" t="s">
        <v>1087</v>
      </c>
      <c r="C1274" s="4">
        <f t="shared" si="159"/>
        <v>33985866.899999999</v>
      </c>
      <c r="D1274" s="4">
        <f t="shared" si="160"/>
        <v>712059.48</v>
      </c>
      <c r="E1274" s="4"/>
      <c r="F1274" s="4">
        <v>5830012.5800000001</v>
      </c>
      <c r="G1274" s="4"/>
      <c r="H1274" s="4"/>
      <c r="I1274" s="4"/>
      <c r="J1274" s="4"/>
      <c r="K1274" s="4"/>
      <c r="L1274" s="1"/>
      <c r="M1274" s="4"/>
      <c r="N1274" s="5"/>
      <c r="O1274" s="4"/>
      <c r="P1274" s="4">
        <v>6626103.8599999994</v>
      </c>
      <c r="Q1274" s="4">
        <v>20817690.98</v>
      </c>
      <c r="R1274" s="4"/>
      <c r="S1274" s="4"/>
    </row>
    <row r="1275" spans="1:19" hidden="1" x14ac:dyDescent="0.25">
      <c r="A1275" s="37" t="s">
        <v>356</v>
      </c>
      <c r="B1275" s="6" t="s">
        <v>1095</v>
      </c>
      <c r="C1275" s="4">
        <f t="shared" si="159"/>
        <v>27425140.039999999</v>
      </c>
      <c r="D1275" s="4">
        <f t="shared" si="160"/>
        <v>574601.53</v>
      </c>
      <c r="E1275" s="4"/>
      <c r="F1275" s="4"/>
      <c r="G1275" s="4"/>
      <c r="H1275" s="4"/>
      <c r="I1275" s="4"/>
      <c r="J1275" s="4"/>
      <c r="K1275" s="4"/>
      <c r="L1275" s="1"/>
      <c r="M1275" s="4"/>
      <c r="N1275" s="5"/>
      <c r="O1275" s="4"/>
      <c r="P1275" s="4"/>
      <c r="Q1275" s="4">
        <v>26850538.510000002</v>
      </c>
      <c r="R1275" s="4"/>
      <c r="S1275" s="4"/>
    </row>
    <row r="1276" spans="1:19" hidden="1" x14ac:dyDescent="0.25">
      <c r="A1276" s="37" t="s">
        <v>358</v>
      </c>
      <c r="B1276" s="6" t="s">
        <v>1099</v>
      </c>
      <c r="C1276" s="4">
        <f t="shared" si="159"/>
        <v>29340231.280000001</v>
      </c>
      <c r="D1276" s="4">
        <f t="shared" si="160"/>
        <v>614725.82000000007</v>
      </c>
      <c r="E1276" s="4"/>
      <c r="F1276" s="4"/>
      <c r="G1276" s="4"/>
      <c r="H1276" s="4"/>
      <c r="I1276" s="4"/>
      <c r="J1276" s="4"/>
      <c r="K1276" s="4"/>
      <c r="L1276" s="1"/>
      <c r="M1276" s="4"/>
      <c r="N1276" s="5"/>
      <c r="O1276" s="4"/>
      <c r="P1276" s="4"/>
      <c r="Q1276" s="4">
        <v>28725505.460000001</v>
      </c>
      <c r="R1276" s="4"/>
      <c r="S1276" s="4"/>
    </row>
    <row r="1277" spans="1:19" hidden="1" x14ac:dyDescent="0.25">
      <c r="A1277" s="37" t="s">
        <v>360</v>
      </c>
      <c r="B1277" s="6" t="s">
        <v>1112</v>
      </c>
      <c r="C1277" s="4">
        <f t="shared" si="159"/>
        <v>29580609.719999999</v>
      </c>
      <c r="D1277" s="4">
        <f t="shared" si="160"/>
        <v>619762.14</v>
      </c>
      <c r="E1277" s="4"/>
      <c r="F1277" s="4"/>
      <c r="G1277" s="4"/>
      <c r="H1277" s="4"/>
      <c r="I1277" s="4"/>
      <c r="J1277" s="4"/>
      <c r="K1277" s="4"/>
      <c r="L1277" s="1"/>
      <c r="M1277" s="4"/>
      <c r="N1277" s="5"/>
      <c r="O1277" s="4"/>
      <c r="P1277" s="4"/>
      <c r="Q1277" s="4">
        <v>28960847.580000002</v>
      </c>
      <c r="R1277" s="4"/>
      <c r="S1277" s="4"/>
    </row>
    <row r="1278" spans="1:19" hidden="1" x14ac:dyDescent="0.25">
      <c r="A1278" s="37" t="s">
        <v>362</v>
      </c>
      <c r="B1278" s="6" t="s">
        <v>1105</v>
      </c>
      <c r="C1278" s="4">
        <f t="shared" si="159"/>
        <v>27306355.890000001</v>
      </c>
      <c r="D1278" s="4">
        <f t="shared" si="160"/>
        <v>572112.81000000006</v>
      </c>
      <c r="E1278" s="4"/>
      <c r="F1278" s="4"/>
      <c r="G1278" s="4"/>
      <c r="H1278" s="4"/>
      <c r="I1278" s="4"/>
      <c r="J1278" s="4"/>
      <c r="K1278" s="4"/>
      <c r="L1278" s="1"/>
      <c r="M1278" s="4"/>
      <c r="N1278" s="5" t="s">
        <v>1674</v>
      </c>
      <c r="O1278" s="4">
        <v>26734243.080000002</v>
      </c>
      <c r="P1278" s="4"/>
      <c r="Q1278" s="4"/>
      <c r="R1278" s="4"/>
      <c r="S1278" s="4"/>
    </row>
    <row r="1279" spans="1:19" hidden="1" x14ac:dyDescent="0.25">
      <c r="A1279" s="37" t="s">
        <v>364</v>
      </c>
      <c r="B1279" s="6" t="s">
        <v>1128</v>
      </c>
      <c r="C1279" s="4">
        <f t="shared" si="159"/>
        <v>10498464.609999999</v>
      </c>
      <c r="D1279" s="4">
        <f t="shared" si="160"/>
        <v>219960</v>
      </c>
      <c r="E1279" s="4"/>
      <c r="F1279" s="4"/>
      <c r="G1279" s="4"/>
      <c r="H1279" s="4"/>
      <c r="I1279" s="4"/>
      <c r="J1279" s="4"/>
      <c r="K1279" s="4"/>
      <c r="L1279" s="1"/>
      <c r="M1279" s="4"/>
      <c r="N1279" s="5"/>
      <c r="O1279" s="4"/>
      <c r="P1279" s="4"/>
      <c r="Q1279" s="4">
        <v>10278504.609999999</v>
      </c>
      <c r="R1279" s="4"/>
      <c r="S1279" s="4"/>
    </row>
    <row r="1280" spans="1:19" hidden="1" x14ac:dyDescent="0.25">
      <c r="A1280" s="37" t="s">
        <v>366</v>
      </c>
      <c r="B1280" s="6" t="s">
        <v>1140</v>
      </c>
      <c r="C1280" s="4">
        <f t="shared" si="159"/>
        <v>40245100.079999998</v>
      </c>
      <c r="D1280" s="4">
        <f t="shared" si="160"/>
        <v>843200.65</v>
      </c>
      <c r="E1280" s="4"/>
      <c r="F1280" s="4"/>
      <c r="G1280" s="4"/>
      <c r="H1280" s="4"/>
      <c r="I1280" s="4"/>
      <c r="J1280" s="4"/>
      <c r="K1280" s="4"/>
      <c r="L1280" s="1"/>
      <c r="M1280" s="4"/>
      <c r="N1280" s="5" t="s">
        <v>1674</v>
      </c>
      <c r="O1280" s="4">
        <v>15056481.199999999</v>
      </c>
      <c r="P1280" s="4">
        <v>5901614.5999999996</v>
      </c>
      <c r="Q1280" s="4">
        <v>18443803.630000003</v>
      </c>
      <c r="R1280" s="4"/>
      <c r="S1280" s="4"/>
    </row>
    <row r="1281" spans="1:19" hidden="1" x14ac:dyDescent="0.25">
      <c r="A1281" s="37" t="s">
        <v>368</v>
      </c>
      <c r="B1281" s="6" t="s">
        <v>1136</v>
      </c>
      <c r="C1281" s="4">
        <f t="shared" si="159"/>
        <v>24747474.879999999</v>
      </c>
      <c r="D1281" s="4">
        <f t="shared" si="160"/>
        <v>518500.07</v>
      </c>
      <c r="E1281" s="4"/>
      <c r="F1281" s="4"/>
      <c r="G1281" s="4"/>
      <c r="H1281" s="4"/>
      <c r="I1281" s="4"/>
      <c r="J1281" s="4"/>
      <c r="K1281" s="4"/>
      <c r="L1281" s="1"/>
      <c r="M1281" s="4"/>
      <c r="N1281" s="5" t="s">
        <v>1674</v>
      </c>
      <c r="O1281" s="4">
        <v>10985613.189999999</v>
      </c>
      <c r="P1281" s="4"/>
      <c r="Q1281" s="4">
        <v>13243361.619999999</v>
      </c>
      <c r="R1281" s="4"/>
      <c r="S1281" s="4"/>
    </row>
    <row r="1282" spans="1:19" hidden="1" x14ac:dyDescent="0.25">
      <c r="A1282" s="37" t="s">
        <v>370</v>
      </c>
      <c r="B1282" s="6" t="s">
        <v>1151</v>
      </c>
      <c r="C1282" s="4">
        <f t="shared" si="159"/>
        <v>13454579.98</v>
      </c>
      <c r="D1282" s="4">
        <f t="shared" si="160"/>
        <v>281895.45</v>
      </c>
      <c r="E1282" s="4"/>
      <c r="F1282" s="4">
        <v>1649877.82</v>
      </c>
      <c r="G1282" s="4"/>
      <c r="H1282" s="4"/>
      <c r="I1282" s="4"/>
      <c r="J1282" s="4"/>
      <c r="K1282" s="4"/>
      <c r="L1282" s="1"/>
      <c r="M1282" s="4"/>
      <c r="N1282" s="5" t="s">
        <v>1674</v>
      </c>
      <c r="O1282" s="4">
        <v>4443909.1900000004</v>
      </c>
      <c r="P1282" s="4"/>
      <c r="Q1282" s="4">
        <v>7078897.5199999996</v>
      </c>
      <c r="R1282" s="4"/>
      <c r="S1282" s="4"/>
    </row>
    <row r="1283" spans="1:19" hidden="1" x14ac:dyDescent="0.25">
      <c r="A1283" s="37" t="s">
        <v>372</v>
      </c>
      <c r="B1283" s="6" t="s">
        <v>2125</v>
      </c>
      <c r="C1283" s="4">
        <f t="shared" ref="C1283" si="161">ROUNDUP(SUM(D1283+E1283+F1283+G1283+H1283+I1283+J1283+K1283+M1283+O1283+P1283+Q1283+R1283+S1283),2)</f>
        <v>6276301.2599999998</v>
      </c>
      <c r="D1283" s="4">
        <f t="shared" ref="D1283" si="162">ROUNDUP(SUM(F1283+G1283+H1283+I1283+J1283+K1283+M1283+O1283+P1283+Q1283+R1283+S1283)*0.0214,2)</f>
        <v>131498.78</v>
      </c>
      <c r="E1283" s="4"/>
      <c r="F1283" s="4"/>
      <c r="G1283" s="66">
        <v>2422849.33</v>
      </c>
      <c r="H1283" s="67"/>
      <c r="I1283" s="66">
        <v>841042.79</v>
      </c>
      <c r="J1283" s="66">
        <v>1005852.13</v>
      </c>
      <c r="K1283" s="68"/>
      <c r="L1283" s="69"/>
      <c r="M1283" s="68"/>
      <c r="N1283" s="68"/>
      <c r="O1283" s="67"/>
      <c r="P1283" s="68"/>
      <c r="Q1283" s="70">
        <v>1875058.23</v>
      </c>
      <c r="R1283" s="4"/>
      <c r="S1283" s="4"/>
    </row>
    <row r="1284" spans="1:19" hidden="1" x14ac:dyDescent="0.25">
      <c r="A1284" s="37" t="s">
        <v>374</v>
      </c>
      <c r="B1284" s="6" t="s">
        <v>1168</v>
      </c>
      <c r="C1284" s="4">
        <f t="shared" si="159"/>
        <v>40708099.280000001</v>
      </c>
      <c r="D1284" s="4">
        <f t="shared" si="160"/>
        <v>852901.24</v>
      </c>
      <c r="E1284" s="4"/>
      <c r="F1284" s="4">
        <v>5293190.4399999995</v>
      </c>
      <c r="G1284" s="4"/>
      <c r="H1284" s="4"/>
      <c r="I1284" s="4"/>
      <c r="J1284" s="4"/>
      <c r="K1284" s="4"/>
      <c r="L1284" s="1"/>
      <c r="M1284" s="4"/>
      <c r="N1284" s="5" t="s">
        <v>1674</v>
      </c>
      <c r="O1284" s="4">
        <v>15493568.609999999</v>
      </c>
      <c r="P1284" s="4"/>
      <c r="Q1284" s="4">
        <v>19068438.990000002</v>
      </c>
      <c r="R1284" s="4"/>
      <c r="S1284" s="4"/>
    </row>
    <row r="1285" spans="1:19" hidden="1" x14ac:dyDescent="0.25">
      <c r="A1285" s="37" t="s">
        <v>376</v>
      </c>
      <c r="B1285" s="6" t="s">
        <v>1172</v>
      </c>
      <c r="C1285" s="4">
        <f t="shared" si="159"/>
        <v>26623408.390000001</v>
      </c>
      <c r="D1285" s="4">
        <f t="shared" si="160"/>
        <v>557803.94000000006</v>
      </c>
      <c r="E1285" s="4"/>
      <c r="F1285" s="4">
        <v>3603901.23</v>
      </c>
      <c r="G1285" s="4"/>
      <c r="H1285" s="4"/>
      <c r="I1285" s="4"/>
      <c r="J1285" s="4"/>
      <c r="K1285" s="4"/>
      <c r="L1285" s="1"/>
      <c r="M1285" s="4"/>
      <c r="N1285" s="5" t="s">
        <v>1674</v>
      </c>
      <c r="O1285" s="4">
        <v>10170990.140000001</v>
      </c>
      <c r="P1285" s="4"/>
      <c r="Q1285" s="4">
        <v>12290713.08</v>
      </c>
      <c r="R1285" s="4"/>
      <c r="S1285" s="4"/>
    </row>
    <row r="1286" spans="1:19" hidden="1" x14ac:dyDescent="0.25">
      <c r="A1286" s="37" t="s">
        <v>378</v>
      </c>
      <c r="B1286" s="6" t="s">
        <v>1174</v>
      </c>
      <c r="C1286" s="4">
        <f t="shared" si="159"/>
        <v>44234924.25</v>
      </c>
      <c r="D1286" s="4">
        <f t="shared" si="160"/>
        <v>926793.99</v>
      </c>
      <c r="E1286" s="4"/>
      <c r="F1286" s="4"/>
      <c r="G1286" s="4"/>
      <c r="H1286" s="4"/>
      <c r="I1286" s="4"/>
      <c r="J1286" s="4"/>
      <c r="K1286" s="4"/>
      <c r="L1286" s="1"/>
      <c r="M1286" s="4"/>
      <c r="N1286" s="5"/>
      <c r="O1286" s="4"/>
      <c r="P1286" s="4"/>
      <c r="Q1286" s="4">
        <v>43308130.259999998</v>
      </c>
      <c r="R1286" s="4"/>
      <c r="S1286" s="4"/>
    </row>
    <row r="1287" spans="1:19" hidden="1" x14ac:dyDescent="0.25">
      <c r="A1287" s="37" t="s">
        <v>380</v>
      </c>
      <c r="B1287" s="6" t="s">
        <v>1197</v>
      </c>
      <c r="C1287" s="4">
        <f t="shared" si="159"/>
        <v>58282134.340000004</v>
      </c>
      <c r="D1287" s="4">
        <f t="shared" si="160"/>
        <v>1221106.01</v>
      </c>
      <c r="E1287" s="4"/>
      <c r="F1287" s="4"/>
      <c r="G1287" s="4"/>
      <c r="H1287" s="4"/>
      <c r="I1287" s="4"/>
      <c r="J1287" s="4"/>
      <c r="K1287" s="4"/>
      <c r="L1287" s="1"/>
      <c r="M1287" s="4"/>
      <c r="N1287" s="5" t="s">
        <v>1674</v>
      </c>
      <c r="O1287" s="4">
        <v>26891549.600000001</v>
      </c>
      <c r="P1287" s="4"/>
      <c r="Q1287" s="4">
        <v>30169478.73</v>
      </c>
      <c r="R1287" s="4"/>
      <c r="S1287" s="4"/>
    </row>
    <row r="1288" spans="1:19" hidden="1" x14ac:dyDescent="0.25">
      <c r="A1288" s="37" t="s">
        <v>382</v>
      </c>
      <c r="B1288" s="6" t="s">
        <v>1182</v>
      </c>
      <c r="C1288" s="4">
        <f t="shared" si="159"/>
        <v>53070341.640000001</v>
      </c>
      <c r="D1288" s="4">
        <f t="shared" si="160"/>
        <v>1111910.43</v>
      </c>
      <c r="E1288" s="4"/>
      <c r="F1288" s="4"/>
      <c r="G1288" s="4"/>
      <c r="H1288" s="4"/>
      <c r="I1288" s="4"/>
      <c r="J1288" s="4"/>
      <c r="K1288" s="4"/>
      <c r="L1288" s="1"/>
      <c r="M1288" s="4"/>
      <c r="N1288" s="5" t="s">
        <v>1674</v>
      </c>
      <c r="O1288" s="4">
        <v>24004974.960000001</v>
      </c>
      <c r="P1288" s="4"/>
      <c r="Q1288" s="4">
        <v>27953456.25</v>
      </c>
      <c r="R1288" s="4"/>
      <c r="S1288" s="4"/>
    </row>
    <row r="1289" spans="1:19" hidden="1" x14ac:dyDescent="0.25">
      <c r="A1289" s="37" t="s">
        <v>384</v>
      </c>
      <c r="B1289" s="6" t="s">
        <v>1191</v>
      </c>
      <c r="C1289" s="4">
        <f t="shared" si="159"/>
        <v>27586405.329999998</v>
      </c>
      <c r="D1289" s="4">
        <f t="shared" si="160"/>
        <v>577980.30000000005</v>
      </c>
      <c r="E1289" s="4"/>
      <c r="F1289" s="4"/>
      <c r="G1289" s="4"/>
      <c r="H1289" s="4"/>
      <c r="I1289" s="4"/>
      <c r="J1289" s="4"/>
      <c r="K1289" s="4"/>
      <c r="L1289" s="1"/>
      <c r="M1289" s="4"/>
      <c r="N1289" s="5" t="s">
        <v>1674</v>
      </c>
      <c r="O1289" s="4">
        <v>10683358.109999999</v>
      </c>
      <c r="P1289" s="4"/>
      <c r="Q1289" s="4">
        <v>16325066.92</v>
      </c>
      <c r="R1289" s="4"/>
      <c r="S1289" s="4"/>
    </row>
    <row r="1290" spans="1:19" hidden="1" x14ac:dyDescent="0.25">
      <c r="A1290" s="37" t="s">
        <v>386</v>
      </c>
      <c r="B1290" s="6" t="s">
        <v>1220</v>
      </c>
      <c r="C1290" s="4">
        <f t="shared" si="159"/>
        <v>5484714.54</v>
      </c>
      <c r="D1290" s="4">
        <f t="shared" si="160"/>
        <v>114913.73999999999</v>
      </c>
      <c r="E1290" s="4"/>
      <c r="F1290" s="4">
        <v>5369800.7999999998</v>
      </c>
      <c r="G1290" s="4"/>
      <c r="H1290" s="4"/>
      <c r="I1290" s="4"/>
      <c r="J1290" s="4"/>
      <c r="K1290" s="4"/>
      <c r="L1290" s="1"/>
      <c r="M1290" s="4"/>
      <c r="N1290" s="5"/>
      <c r="O1290" s="4"/>
      <c r="P1290" s="4"/>
      <c r="Q1290" s="4"/>
      <c r="R1290" s="4"/>
      <c r="S1290" s="4"/>
    </row>
    <row r="1291" spans="1:19" hidden="1" x14ac:dyDescent="0.25">
      <c r="A1291" s="37" t="s">
        <v>388</v>
      </c>
      <c r="B1291" s="6" t="s">
        <v>1222</v>
      </c>
      <c r="C1291" s="4">
        <f t="shared" si="159"/>
        <v>72107126.459999993</v>
      </c>
      <c r="D1291" s="4">
        <f t="shared" si="160"/>
        <v>1510762.2</v>
      </c>
      <c r="E1291" s="4"/>
      <c r="F1291" s="4">
        <v>9121725.0800000001</v>
      </c>
      <c r="G1291" s="4"/>
      <c r="H1291" s="4"/>
      <c r="I1291" s="4"/>
      <c r="J1291" s="4"/>
      <c r="K1291" s="4"/>
      <c r="L1291" s="1"/>
      <c r="M1291" s="4"/>
      <c r="N1291" s="5" t="s">
        <v>1674</v>
      </c>
      <c r="O1291" s="4">
        <v>26371314.460000001</v>
      </c>
      <c r="P1291" s="4"/>
      <c r="Q1291" s="4">
        <v>35103324.719999999</v>
      </c>
      <c r="R1291" s="4"/>
      <c r="S1291" s="4"/>
    </row>
    <row r="1292" spans="1:19" hidden="1" x14ac:dyDescent="0.25">
      <c r="A1292" s="37" t="s">
        <v>390</v>
      </c>
      <c r="B1292" s="6" t="s">
        <v>1224</v>
      </c>
      <c r="C1292" s="4">
        <f t="shared" si="159"/>
        <v>57013491.259999998</v>
      </c>
      <c r="D1292" s="4">
        <f t="shared" si="160"/>
        <v>1194525.8600000001</v>
      </c>
      <c r="E1292" s="4"/>
      <c r="F1292" s="4">
        <v>22430364.130000003</v>
      </c>
      <c r="G1292" s="4"/>
      <c r="H1292" s="4"/>
      <c r="I1292" s="4"/>
      <c r="J1292" s="4"/>
      <c r="K1292" s="4"/>
      <c r="L1292" s="1"/>
      <c r="M1292" s="4"/>
      <c r="N1292" s="5" t="s">
        <v>1674</v>
      </c>
      <c r="O1292" s="4">
        <v>13902525.52</v>
      </c>
      <c r="P1292" s="4"/>
      <c r="Q1292" s="4">
        <v>19486075.75</v>
      </c>
      <c r="R1292" s="4"/>
      <c r="S1292" s="4"/>
    </row>
    <row r="1293" spans="1:19" hidden="1" x14ac:dyDescent="0.25">
      <c r="A1293" s="37" t="s">
        <v>392</v>
      </c>
      <c r="B1293" s="6" t="s">
        <v>1238</v>
      </c>
      <c r="C1293" s="4">
        <f t="shared" si="159"/>
        <v>7731308.5599999996</v>
      </c>
      <c r="D1293" s="4">
        <f t="shared" si="160"/>
        <v>161983.56</v>
      </c>
      <c r="E1293" s="4"/>
      <c r="F1293" s="4"/>
      <c r="G1293" s="4"/>
      <c r="H1293" s="4"/>
      <c r="I1293" s="4"/>
      <c r="J1293" s="4"/>
      <c r="K1293" s="4"/>
      <c r="L1293" s="1"/>
      <c r="M1293" s="4"/>
      <c r="N1293" s="5"/>
      <c r="O1293" s="4"/>
      <c r="P1293" s="4"/>
      <c r="Q1293" s="4">
        <v>7569325</v>
      </c>
      <c r="R1293" s="4"/>
      <c r="S1293" s="4"/>
    </row>
    <row r="1294" spans="1:19" hidden="1" x14ac:dyDescent="0.25">
      <c r="A1294" s="37" t="s">
        <v>394</v>
      </c>
      <c r="B1294" s="6" t="s">
        <v>1239</v>
      </c>
      <c r="C1294" s="4">
        <f t="shared" si="159"/>
        <v>10520769.15</v>
      </c>
      <c r="D1294" s="4">
        <f t="shared" si="160"/>
        <v>220427.32</v>
      </c>
      <c r="E1294" s="4"/>
      <c r="F1294" s="4"/>
      <c r="G1294" s="4"/>
      <c r="H1294" s="4"/>
      <c r="I1294" s="4"/>
      <c r="J1294" s="4"/>
      <c r="K1294" s="4"/>
      <c r="L1294" s="1"/>
      <c r="M1294" s="4"/>
      <c r="N1294" s="5"/>
      <c r="O1294" s="4"/>
      <c r="P1294" s="4"/>
      <c r="Q1294" s="4">
        <v>10300341.83</v>
      </c>
      <c r="R1294" s="4"/>
      <c r="S1294" s="4"/>
    </row>
    <row r="1295" spans="1:19" hidden="1" x14ac:dyDescent="0.25">
      <c r="A1295" s="37" t="s">
        <v>396</v>
      </c>
      <c r="B1295" s="6" t="s">
        <v>1243</v>
      </c>
      <c r="C1295" s="4">
        <f t="shared" si="159"/>
        <v>8263277.8899999997</v>
      </c>
      <c r="D1295" s="4">
        <f t="shared" si="160"/>
        <v>173129.19</v>
      </c>
      <c r="E1295" s="4"/>
      <c r="F1295" s="4"/>
      <c r="G1295" s="4"/>
      <c r="H1295" s="4"/>
      <c r="I1295" s="4"/>
      <c r="J1295" s="4"/>
      <c r="K1295" s="4"/>
      <c r="L1295" s="1"/>
      <c r="M1295" s="4"/>
      <c r="N1295" s="5" t="s">
        <v>1674</v>
      </c>
      <c r="O1295" s="4">
        <v>8090148.7000000002</v>
      </c>
      <c r="P1295" s="4"/>
      <c r="Q1295" s="4"/>
      <c r="R1295" s="4"/>
      <c r="S1295" s="4"/>
    </row>
    <row r="1296" spans="1:19" hidden="1" x14ac:dyDescent="0.25">
      <c r="A1296" s="37" t="s">
        <v>398</v>
      </c>
      <c r="B1296" s="6" t="s">
        <v>1245</v>
      </c>
      <c r="C1296" s="4">
        <f t="shared" si="159"/>
        <v>9109760.0099999998</v>
      </c>
      <c r="D1296" s="4">
        <f t="shared" si="160"/>
        <v>190864.37</v>
      </c>
      <c r="E1296" s="4"/>
      <c r="F1296" s="4"/>
      <c r="G1296" s="4"/>
      <c r="H1296" s="4"/>
      <c r="I1296" s="4"/>
      <c r="J1296" s="4"/>
      <c r="K1296" s="4"/>
      <c r="L1296" s="1"/>
      <c r="M1296" s="4"/>
      <c r="N1296" s="5" t="s">
        <v>1674</v>
      </c>
      <c r="O1296" s="4">
        <v>8918895.6400000006</v>
      </c>
      <c r="P1296" s="4"/>
      <c r="Q1296" s="4"/>
      <c r="R1296" s="4"/>
      <c r="S1296" s="4"/>
    </row>
    <row r="1297" spans="1:19" hidden="1" x14ac:dyDescent="0.25">
      <c r="A1297" s="37" t="s">
        <v>400</v>
      </c>
      <c r="B1297" s="6" t="s">
        <v>1261</v>
      </c>
      <c r="C1297" s="4">
        <f t="shared" si="159"/>
        <v>8279189.21</v>
      </c>
      <c r="D1297" s="4">
        <f t="shared" si="160"/>
        <v>173462.56</v>
      </c>
      <c r="E1297" s="4"/>
      <c r="F1297" s="4"/>
      <c r="G1297" s="4"/>
      <c r="H1297" s="4"/>
      <c r="I1297" s="4"/>
      <c r="J1297" s="4"/>
      <c r="K1297" s="4"/>
      <c r="L1297" s="1"/>
      <c r="M1297" s="4"/>
      <c r="N1297" s="5" t="s">
        <v>1674</v>
      </c>
      <c r="O1297" s="4">
        <v>8105726.6500000004</v>
      </c>
      <c r="P1297" s="4"/>
      <c r="Q1297" s="4"/>
      <c r="R1297" s="4"/>
      <c r="S1297" s="4"/>
    </row>
    <row r="1298" spans="1:19" hidden="1" x14ac:dyDescent="0.25">
      <c r="A1298" s="37" t="s">
        <v>402</v>
      </c>
      <c r="B1298" s="6" t="s">
        <v>1263</v>
      </c>
      <c r="C1298" s="4">
        <f t="shared" si="159"/>
        <v>17382510.25</v>
      </c>
      <c r="D1298" s="4">
        <f t="shared" si="160"/>
        <v>364192.02</v>
      </c>
      <c r="E1298" s="4"/>
      <c r="F1298" s="4"/>
      <c r="G1298" s="4"/>
      <c r="H1298" s="4"/>
      <c r="I1298" s="4"/>
      <c r="J1298" s="4"/>
      <c r="K1298" s="4"/>
      <c r="L1298" s="1"/>
      <c r="M1298" s="4"/>
      <c r="N1298" s="5" t="s">
        <v>1674</v>
      </c>
      <c r="O1298" s="4">
        <v>17018318.23</v>
      </c>
      <c r="P1298" s="4"/>
      <c r="Q1298" s="4"/>
      <c r="R1298" s="4"/>
      <c r="S1298" s="4"/>
    </row>
    <row r="1299" spans="1:19" hidden="1" x14ac:dyDescent="0.25">
      <c r="A1299" s="37" t="s">
        <v>404</v>
      </c>
      <c r="B1299" s="6" t="s">
        <v>1267</v>
      </c>
      <c r="C1299" s="4">
        <f t="shared" si="159"/>
        <v>23593856.32</v>
      </c>
      <c r="D1299" s="4">
        <f t="shared" si="160"/>
        <v>494329.87</v>
      </c>
      <c r="E1299" s="4"/>
      <c r="F1299" s="4"/>
      <c r="G1299" s="4"/>
      <c r="H1299" s="4"/>
      <c r="I1299" s="4"/>
      <c r="J1299" s="4"/>
      <c r="K1299" s="4"/>
      <c r="L1299" s="1"/>
      <c r="M1299" s="4"/>
      <c r="N1299" s="5"/>
      <c r="O1299" s="4"/>
      <c r="P1299" s="4"/>
      <c r="Q1299" s="4"/>
      <c r="R1299" s="4">
        <v>23099526.450000003</v>
      </c>
      <c r="S1299" s="4"/>
    </row>
    <row r="1300" spans="1:19" hidden="1" x14ac:dyDescent="0.25">
      <c r="A1300" s="37" t="s">
        <v>406</v>
      </c>
      <c r="B1300" s="6" t="s">
        <v>1983</v>
      </c>
      <c r="C1300" s="4">
        <f t="shared" si="159"/>
        <v>35821812.280000001</v>
      </c>
      <c r="D1300" s="4">
        <f t="shared" si="160"/>
        <v>750525.54</v>
      </c>
      <c r="E1300" s="4"/>
      <c r="F1300" s="4">
        <v>3616867.96</v>
      </c>
      <c r="G1300" s="4"/>
      <c r="H1300" s="4"/>
      <c r="I1300" s="4"/>
      <c r="J1300" s="4"/>
      <c r="K1300" s="4"/>
      <c r="L1300" s="1"/>
      <c r="M1300" s="4"/>
      <c r="N1300" s="5" t="s">
        <v>1674</v>
      </c>
      <c r="O1300" s="4">
        <v>14666610.43</v>
      </c>
      <c r="P1300" s="4"/>
      <c r="Q1300" s="4">
        <v>16787808.350000001</v>
      </c>
      <c r="R1300" s="4"/>
      <c r="S1300" s="4"/>
    </row>
    <row r="1301" spans="1:19" hidden="1" x14ac:dyDescent="0.25">
      <c r="A1301" s="37" t="s">
        <v>408</v>
      </c>
      <c r="B1301" s="6" t="s">
        <v>1282</v>
      </c>
      <c r="C1301" s="4">
        <f t="shared" si="159"/>
        <v>68001863.409999996</v>
      </c>
      <c r="D1301" s="4">
        <f t="shared" si="160"/>
        <v>1424750.23</v>
      </c>
      <c r="E1301" s="4"/>
      <c r="F1301" s="4">
        <v>8327062.8499999996</v>
      </c>
      <c r="G1301" s="4"/>
      <c r="H1301" s="4"/>
      <c r="I1301" s="4"/>
      <c r="J1301" s="4"/>
      <c r="K1301" s="4"/>
      <c r="L1301" s="1"/>
      <c r="M1301" s="4"/>
      <c r="N1301" s="5" t="s">
        <v>1674</v>
      </c>
      <c r="O1301" s="4">
        <v>23806094.57</v>
      </c>
      <c r="P1301" s="4">
        <v>9331157.3599999994</v>
      </c>
      <c r="Q1301" s="4">
        <v>25112798.399999999</v>
      </c>
      <c r="R1301" s="4"/>
      <c r="S1301" s="4"/>
    </row>
    <row r="1302" spans="1:19" hidden="1" x14ac:dyDescent="0.25">
      <c r="A1302" s="37" t="s">
        <v>410</v>
      </c>
      <c r="B1302" s="6" t="s">
        <v>1284</v>
      </c>
      <c r="C1302" s="4">
        <f t="shared" si="159"/>
        <v>45956226.799999997</v>
      </c>
      <c r="D1302" s="4">
        <f t="shared" si="160"/>
        <v>962858.1</v>
      </c>
      <c r="E1302" s="4"/>
      <c r="F1302" s="4">
        <v>6109684.0499999998</v>
      </c>
      <c r="G1302" s="4"/>
      <c r="H1302" s="4"/>
      <c r="I1302" s="4"/>
      <c r="J1302" s="4"/>
      <c r="K1302" s="4"/>
      <c r="L1302" s="1"/>
      <c r="M1302" s="4"/>
      <c r="N1302" s="5" t="s">
        <v>1674</v>
      </c>
      <c r="O1302" s="4">
        <v>21413911.850000001</v>
      </c>
      <c r="P1302" s="4"/>
      <c r="Q1302" s="4">
        <v>17469772.800000001</v>
      </c>
      <c r="R1302" s="4"/>
      <c r="S1302" s="4"/>
    </row>
    <row r="1303" spans="1:19" hidden="1" x14ac:dyDescent="0.25">
      <c r="A1303" s="37" t="s">
        <v>412</v>
      </c>
      <c r="B1303" s="6" t="s">
        <v>1290</v>
      </c>
      <c r="C1303" s="4">
        <f t="shared" si="159"/>
        <v>57370289.890000001</v>
      </c>
      <c r="D1303" s="4">
        <f t="shared" si="160"/>
        <v>1202001.3800000001</v>
      </c>
      <c r="E1303" s="4"/>
      <c r="F1303" s="4">
        <v>6504257.5199999996</v>
      </c>
      <c r="G1303" s="4"/>
      <c r="H1303" s="4"/>
      <c r="I1303" s="4"/>
      <c r="J1303" s="4"/>
      <c r="K1303" s="4"/>
      <c r="L1303" s="1"/>
      <c r="M1303" s="4"/>
      <c r="N1303" s="5" t="s">
        <v>1674</v>
      </c>
      <c r="O1303" s="4">
        <v>20610524.98</v>
      </c>
      <c r="P1303" s="4"/>
      <c r="Q1303" s="4">
        <v>29053506.010000002</v>
      </c>
      <c r="R1303" s="4"/>
      <c r="S1303" s="4"/>
    </row>
    <row r="1304" spans="1:19" hidden="1" x14ac:dyDescent="0.25">
      <c r="A1304" s="37" t="s">
        <v>414</v>
      </c>
      <c r="B1304" s="6" t="s">
        <v>1279</v>
      </c>
      <c r="C1304" s="4">
        <f t="shared" si="159"/>
        <v>39128402.590000004</v>
      </c>
      <c r="D1304" s="4">
        <f t="shared" si="160"/>
        <v>819804.01</v>
      </c>
      <c r="E1304" s="4"/>
      <c r="F1304" s="4">
        <v>5317911.54</v>
      </c>
      <c r="G1304" s="4"/>
      <c r="H1304" s="4"/>
      <c r="I1304" s="4"/>
      <c r="J1304" s="4"/>
      <c r="K1304" s="4"/>
      <c r="L1304" s="1"/>
      <c r="M1304" s="4"/>
      <c r="N1304" s="5" t="s">
        <v>1674</v>
      </c>
      <c r="O1304" s="4">
        <v>14138547.42</v>
      </c>
      <c r="P1304" s="4"/>
      <c r="Q1304" s="4">
        <v>18852139.620000001</v>
      </c>
      <c r="R1304" s="4"/>
      <c r="S1304" s="4"/>
    </row>
    <row r="1305" spans="1:19" hidden="1" x14ac:dyDescent="0.25">
      <c r="A1305" s="37" t="s">
        <v>416</v>
      </c>
      <c r="B1305" s="6" t="s">
        <v>1294</v>
      </c>
      <c r="C1305" s="4">
        <f t="shared" si="159"/>
        <v>51740948.530000001</v>
      </c>
      <c r="D1305" s="4">
        <f t="shared" si="160"/>
        <v>1084057.47</v>
      </c>
      <c r="E1305" s="4"/>
      <c r="F1305" s="4">
        <v>6567382.0800000001</v>
      </c>
      <c r="G1305" s="4"/>
      <c r="H1305" s="4"/>
      <c r="I1305" s="4"/>
      <c r="J1305" s="4"/>
      <c r="K1305" s="4"/>
      <c r="L1305" s="1"/>
      <c r="M1305" s="4"/>
      <c r="N1305" s="5" t="s">
        <v>1674</v>
      </c>
      <c r="O1305" s="4">
        <v>21788366.880000003</v>
      </c>
      <c r="P1305" s="4"/>
      <c r="Q1305" s="4">
        <v>22301142.100000001</v>
      </c>
      <c r="R1305" s="4"/>
      <c r="S1305" s="4"/>
    </row>
    <row r="1306" spans="1:19" hidden="1" x14ac:dyDescent="0.25">
      <c r="A1306" s="37" t="s">
        <v>418</v>
      </c>
      <c r="B1306" s="6" t="s">
        <v>1304</v>
      </c>
      <c r="C1306" s="4">
        <f t="shared" si="159"/>
        <v>23530219.16</v>
      </c>
      <c r="D1306" s="4">
        <f t="shared" si="160"/>
        <v>492996.57</v>
      </c>
      <c r="E1306" s="4"/>
      <c r="F1306" s="4"/>
      <c r="G1306" s="4"/>
      <c r="H1306" s="4"/>
      <c r="I1306" s="4"/>
      <c r="J1306" s="4"/>
      <c r="K1306" s="4"/>
      <c r="L1306" s="1"/>
      <c r="M1306" s="4"/>
      <c r="N1306" s="5" t="s">
        <v>1674</v>
      </c>
      <c r="O1306" s="4">
        <v>9946266.5399999991</v>
      </c>
      <c r="P1306" s="4"/>
      <c r="Q1306" s="4">
        <v>13090956.050000001</v>
      </c>
      <c r="R1306" s="4"/>
      <c r="S1306" s="4"/>
    </row>
    <row r="1307" spans="1:19" hidden="1" x14ac:dyDescent="0.25">
      <c r="A1307" s="37" t="s">
        <v>420</v>
      </c>
      <c r="B1307" s="6" t="s">
        <v>1308</v>
      </c>
      <c r="C1307" s="4">
        <f t="shared" si="159"/>
        <v>22015922.27</v>
      </c>
      <c r="D1307" s="4">
        <f t="shared" si="160"/>
        <v>461269.57</v>
      </c>
      <c r="E1307" s="4"/>
      <c r="F1307" s="4"/>
      <c r="G1307" s="4"/>
      <c r="H1307" s="4"/>
      <c r="I1307" s="4"/>
      <c r="J1307" s="4"/>
      <c r="K1307" s="4"/>
      <c r="L1307" s="1"/>
      <c r="M1307" s="4"/>
      <c r="N1307" s="5" t="s">
        <v>1674</v>
      </c>
      <c r="O1307" s="4">
        <v>10181102.699999999</v>
      </c>
      <c r="P1307" s="4"/>
      <c r="Q1307" s="4">
        <v>11373550</v>
      </c>
      <c r="R1307" s="4"/>
      <c r="S1307" s="4"/>
    </row>
    <row r="1308" spans="1:19" hidden="1" x14ac:dyDescent="0.25">
      <c r="A1308" s="37" t="s">
        <v>422</v>
      </c>
      <c r="B1308" s="6" t="s">
        <v>1310</v>
      </c>
      <c r="C1308" s="4">
        <f t="shared" si="159"/>
        <v>16079912.26</v>
      </c>
      <c r="D1308" s="4">
        <f t="shared" si="160"/>
        <v>336900.46</v>
      </c>
      <c r="E1308" s="4"/>
      <c r="F1308" s="4"/>
      <c r="G1308" s="4"/>
      <c r="H1308" s="4"/>
      <c r="I1308" s="4"/>
      <c r="J1308" s="4"/>
      <c r="K1308" s="4"/>
      <c r="L1308" s="1"/>
      <c r="M1308" s="4"/>
      <c r="N1308" s="5" t="s">
        <v>1674</v>
      </c>
      <c r="O1308" s="4">
        <v>15743011.799999999</v>
      </c>
      <c r="P1308" s="4"/>
      <c r="Q1308" s="4"/>
      <c r="R1308" s="4"/>
      <c r="S1308" s="4"/>
    </row>
    <row r="1309" spans="1:19" hidden="1" x14ac:dyDescent="0.25">
      <c r="A1309" s="37" t="s">
        <v>424</v>
      </c>
      <c r="B1309" s="6" t="s">
        <v>1314</v>
      </c>
      <c r="C1309" s="4">
        <f t="shared" si="159"/>
        <v>13529804.130000001</v>
      </c>
      <c r="D1309" s="4">
        <f t="shared" si="160"/>
        <v>283471.52</v>
      </c>
      <c r="E1309" s="4"/>
      <c r="F1309" s="4"/>
      <c r="G1309" s="4"/>
      <c r="H1309" s="4"/>
      <c r="I1309" s="4"/>
      <c r="J1309" s="4"/>
      <c r="K1309" s="4"/>
      <c r="L1309" s="1"/>
      <c r="M1309" s="4"/>
      <c r="N1309" s="5" t="s">
        <v>1674</v>
      </c>
      <c r="O1309" s="4">
        <v>13246332.609999999</v>
      </c>
      <c r="P1309" s="4"/>
      <c r="Q1309" s="4"/>
      <c r="R1309" s="4"/>
      <c r="S1309" s="4"/>
    </row>
    <row r="1310" spans="1:19" hidden="1" x14ac:dyDescent="0.25">
      <c r="A1310" s="37" t="s">
        <v>426</v>
      </c>
      <c r="B1310" s="6" t="s">
        <v>1316</v>
      </c>
      <c r="C1310" s="4">
        <f t="shared" si="159"/>
        <v>14360712.449999999</v>
      </c>
      <c r="D1310" s="4">
        <f t="shared" si="160"/>
        <v>300880.41000000003</v>
      </c>
      <c r="E1310" s="4"/>
      <c r="F1310" s="4"/>
      <c r="G1310" s="4"/>
      <c r="H1310" s="4"/>
      <c r="I1310" s="4"/>
      <c r="J1310" s="4"/>
      <c r="K1310" s="4"/>
      <c r="L1310" s="1"/>
      <c r="M1310" s="4"/>
      <c r="N1310" s="5" t="s">
        <v>1674</v>
      </c>
      <c r="O1310" s="4">
        <v>14059832.039999999</v>
      </c>
      <c r="P1310" s="4"/>
      <c r="Q1310" s="4"/>
      <c r="R1310" s="4"/>
      <c r="S1310" s="4"/>
    </row>
    <row r="1311" spans="1:19" hidden="1" x14ac:dyDescent="0.25">
      <c r="A1311" s="37" t="s">
        <v>428</v>
      </c>
      <c r="B1311" s="6" t="s">
        <v>1318</v>
      </c>
      <c r="C1311" s="4">
        <f t="shared" si="159"/>
        <v>14197744.24</v>
      </c>
      <c r="D1311" s="4">
        <f t="shared" si="160"/>
        <v>297465.96000000002</v>
      </c>
      <c r="E1311" s="4"/>
      <c r="F1311" s="4"/>
      <c r="G1311" s="4"/>
      <c r="H1311" s="4"/>
      <c r="I1311" s="4"/>
      <c r="J1311" s="4"/>
      <c r="K1311" s="4"/>
      <c r="L1311" s="1"/>
      <c r="M1311" s="4"/>
      <c r="N1311" s="5" t="s">
        <v>1674</v>
      </c>
      <c r="O1311" s="4">
        <v>13900278.279999999</v>
      </c>
      <c r="P1311" s="4"/>
      <c r="Q1311" s="4"/>
      <c r="R1311" s="4"/>
      <c r="S1311" s="4"/>
    </row>
    <row r="1312" spans="1:19" hidden="1" x14ac:dyDescent="0.25">
      <c r="A1312" s="37" t="s">
        <v>430</v>
      </c>
      <c r="B1312" s="6" t="s">
        <v>1345</v>
      </c>
      <c r="C1312" s="4">
        <f t="shared" si="159"/>
        <v>42236934.670000002</v>
      </c>
      <c r="D1312" s="4">
        <f t="shared" si="160"/>
        <v>884932.84</v>
      </c>
      <c r="E1312" s="4"/>
      <c r="F1312" s="4"/>
      <c r="G1312" s="4"/>
      <c r="H1312" s="4"/>
      <c r="I1312" s="4"/>
      <c r="J1312" s="4"/>
      <c r="K1312" s="4"/>
      <c r="L1312" s="1"/>
      <c r="M1312" s="4"/>
      <c r="N1312" s="5" t="s">
        <v>1674</v>
      </c>
      <c r="O1312" s="4">
        <v>17697589.73</v>
      </c>
      <c r="P1312" s="4"/>
      <c r="Q1312" s="4">
        <v>23654412.100000001</v>
      </c>
      <c r="R1312" s="4"/>
      <c r="S1312" s="4"/>
    </row>
    <row r="1313" spans="1:19" hidden="1" x14ac:dyDescent="0.25">
      <c r="A1313" s="37" t="s">
        <v>432</v>
      </c>
      <c r="B1313" s="6" t="s">
        <v>1357</v>
      </c>
      <c r="C1313" s="4">
        <f t="shared" si="159"/>
        <v>4862058.38</v>
      </c>
      <c r="D1313" s="4">
        <f t="shared" si="160"/>
        <v>101868.08</v>
      </c>
      <c r="E1313" s="4"/>
      <c r="F1313" s="4"/>
      <c r="G1313" s="4"/>
      <c r="H1313" s="4"/>
      <c r="I1313" s="4"/>
      <c r="J1313" s="4"/>
      <c r="K1313" s="4"/>
      <c r="L1313" s="1"/>
      <c r="M1313" s="4"/>
      <c r="N1313" s="5" t="s">
        <v>1674</v>
      </c>
      <c r="O1313" s="4">
        <v>4760190.3</v>
      </c>
      <c r="P1313" s="4"/>
      <c r="Q1313" s="4"/>
      <c r="R1313" s="4"/>
      <c r="S1313" s="4"/>
    </row>
    <row r="1314" spans="1:19" hidden="1" x14ac:dyDescent="0.25">
      <c r="A1314" s="37" t="s">
        <v>434</v>
      </c>
      <c r="B1314" s="6" t="s">
        <v>1364</v>
      </c>
      <c r="C1314" s="4">
        <f t="shared" si="159"/>
        <v>28430258.32</v>
      </c>
      <c r="D1314" s="4">
        <f t="shared" si="160"/>
        <v>595660.4</v>
      </c>
      <c r="E1314" s="4"/>
      <c r="F1314" s="4"/>
      <c r="G1314" s="4"/>
      <c r="H1314" s="4"/>
      <c r="I1314" s="4"/>
      <c r="J1314" s="4"/>
      <c r="K1314" s="4"/>
      <c r="L1314" s="1"/>
      <c r="M1314" s="4"/>
      <c r="N1314" s="5" t="s">
        <v>1674</v>
      </c>
      <c r="O1314" s="4">
        <v>14634000.84</v>
      </c>
      <c r="P1314" s="4"/>
      <c r="Q1314" s="4">
        <v>13200597.08</v>
      </c>
      <c r="R1314" s="4"/>
      <c r="S1314" s="4"/>
    </row>
    <row r="1315" spans="1:19" ht="15" hidden="1" customHeight="1" x14ac:dyDescent="0.25">
      <c r="A1315" s="93" t="s">
        <v>1908</v>
      </c>
      <c r="B1315" s="94"/>
      <c r="C1315" s="2">
        <f t="shared" ref="C1315:M1315" si="163">SUM(C1272:C1314)</f>
        <v>1234119106.6500001</v>
      </c>
      <c r="D1315" s="2">
        <f t="shared" si="163"/>
        <v>25856813.27</v>
      </c>
      <c r="E1315" s="2">
        <f t="shared" si="163"/>
        <v>0</v>
      </c>
      <c r="F1315" s="2">
        <f t="shared" si="163"/>
        <v>89742038.080000013</v>
      </c>
      <c r="G1315" s="2">
        <f t="shared" si="163"/>
        <v>2422849.33</v>
      </c>
      <c r="H1315" s="2">
        <f t="shared" si="163"/>
        <v>0</v>
      </c>
      <c r="I1315" s="2">
        <f t="shared" si="163"/>
        <v>841042.79</v>
      </c>
      <c r="J1315" s="2">
        <f t="shared" si="163"/>
        <v>1005852.13</v>
      </c>
      <c r="K1315" s="2">
        <f t="shared" si="163"/>
        <v>0</v>
      </c>
      <c r="L1315" s="15">
        <f t="shared" si="163"/>
        <v>0</v>
      </c>
      <c r="M1315" s="2">
        <f t="shared" si="163"/>
        <v>0</v>
      </c>
      <c r="N1315" s="2" t="s">
        <v>1675</v>
      </c>
      <c r="O1315" s="2">
        <f>SUM(O1272:O1314)</f>
        <v>469164512.49000007</v>
      </c>
      <c r="P1315" s="2">
        <f>SUM(P1272:P1314)</f>
        <v>21858875.82</v>
      </c>
      <c r="Q1315" s="2">
        <f>SUM(Q1272:Q1314)</f>
        <v>600127596.29000008</v>
      </c>
      <c r="R1315" s="2">
        <f>SUM(R1272:R1314)</f>
        <v>23099526.450000003</v>
      </c>
      <c r="S1315" s="2">
        <f>SUM(S1272:S1314)</f>
        <v>0</v>
      </c>
    </row>
    <row r="1316" spans="1:19" ht="15" hidden="1" customHeight="1" x14ac:dyDescent="0.25">
      <c r="A1316" s="95" t="s">
        <v>1743</v>
      </c>
      <c r="B1316" s="96"/>
      <c r="C1316" s="97"/>
      <c r="D1316" s="2"/>
      <c r="E1316" s="2"/>
      <c r="F1316" s="2"/>
      <c r="G1316" s="2"/>
      <c r="H1316" s="2"/>
      <c r="I1316" s="2"/>
      <c r="J1316" s="2"/>
      <c r="K1316" s="2"/>
      <c r="L1316" s="15"/>
      <c r="M1316" s="2"/>
      <c r="N1316" s="3"/>
      <c r="O1316" s="2"/>
      <c r="P1316" s="2"/>
      <c r="Q1316" s="2"/>
      <c r="R1316" s="2"/>
      <c r="S1316" s="2"/>
    </row>
    <row r="1317" spans="1:19" hidden="1" x14ac:dyDescent="0.25">
      <c r="A1317" s="37" t="s">
        <v>436</v>
      </c>
      <c r="B1317" s="6" t="s">
        <v>1406</v>
      </c>
      <c r="C1317" s="4">
        <f t="shared" ref="C1317:C1357" si="164">ROUNDUP(SUM(D1317+E1317+F1317+G1317+H1317+I1317+J1317+K1317+M1317+O1317+P1317+Q1317+R1317+S1317),2)</f>
        <v>2695131.01</v>
      </c>
      <c r="D1317" s="4">
        <f t="shared" ref="D1317:D1357" si="165">ROUNDUP(SUM(F1317+G1317+H1317+I1317+J1317+K1317+M1317+O1317+P1317+Q1317+R1317+S1317)*0.0214,2)</f>
        <v>56467.41</v>
      </c>
      <c r="E1317" s="4"/>
      <c r="F1317" s="4"/>
      <c r="G1317" s="4"/>
      <c r="H1317" s="4"/>
      <c r="I1317" s="4"/>
      <c r="J1317" s="4"/>
      <c r="K1317" s="4"/>
      <c r="L1317" s="1"/>
      <c r="M1317" s="4"/>
      <c r="N1317" s="5"/>
      <c r="O1317" s="4"/>
      <c r="P1317" s="4"/>
      <c r="Q1317" s="4">
        <v>2638663.6</v>
      </c>
      <c r="R1317" s="4"/>
      <c r="S1317" s="4"/>
    </row>
    <row r="1318" spans="1:19" hidden="1" x14ac:dyDescent="0.25">
      <c r="A1318" s="37" t="s">
        <v>438</v>
      </c>
      <c r="B1318" s="6" t="s">
        <v>1410</v>
      </c>
      <c r="C1318" s="4">
        <f t="shared" si="164"/>
        <v>23239453.98</v>
      </c>
      <c r="D1318" s="4">
        <f t="shared" si="165"/>
        <v>486904.56</v>
      </c>
      <c r="E1318" s="4"/>
      <c r="F1318" s="4"/>
      <c r="G1318" s="4"/>
      <c r="H1318" s="4"/>
      <c r="I1318" s="4"/>
      <c r="J1318" s="4"/>
      <c r="K1318" s="4"/>
      <c r="L1318" s="1"/>
      <c r="M1318" s="4"/>
      <c r="N1318" s="5" t="s">
        <v>1674</v>
      </c>
      <c r="O1318" s="4">
        <v>20113885.82</v>
      </c>
      <c r="P1318" s="4"/>
      <c r="Q1318" s="4">
        <v>2638663.6</v>
      </c>
      <c r="R1318" s="4"/>
      <c r="S1318" s="4"/>
    </row>
    <row r="1319" spans="1:19" hidden="1" x14ac:dyDescent="0.25">
      <c r="A1319" s="37" t="s">
        <v>440</v>
      </c>
      <c r="B1319" s="6" t="s">
        <v>1414</v>
      </c>
      <c r="C1319" s="4">
        <f t="shared" si="164"/>
        <v>30638410.98</v>
      </c>
      <c r="D1319" s="4">
        <f t="shared" si="165"/>
        <v>641924.81000000006</v>
      </c>
      <c r="E1319" s="4"/>
      <c r="F1319" s="4">
        <v>5899597.2299999995</v>
      </c>
      <c r="G1319" s="4"/>
      <c r="H1319" s="4"/>
      <c r="I1319" s="4"/>
      <c r="J1319" s="4">
        <v>3250036.17</v>
      </c>
      <c r="K1319" s="4"/>
      <c r="L1319" s="1"/>
      <c r="M1319" s="4"/>
      <c r="N1319" s="5"/>
      <c r="O1319" s="4"/>
      <c r="P1319" s="4"/>
      <c r="Q1319" s="4">
        <v>20846852.770000003</v>
      </c>
      <c r="R1319" s="4"/>
      <c r="S1319" s="4"/>
    </row>
    <row r="1320" spans="1:19" hidden="1" x14ac:dyDescent="0.25">
      <c r="A1320" s="37" t="s">
        <v>442</v>
      </c>
      <c r="B1320" s="6" t="s">
        <v>1416</v>
      </c>
      <c r="C1320" s="4">
        <f t="shared" si="164"/>
        <v>19157757.420000002</v>
      </c>
      <c r="D1320" s="4">
        <f t="shared" si="165"/>
        <v>401386.35000000003</v>
      </c>
      <c r="E1320" s="4"/>
      <c r="F1320" s="4"/>
      <c r="G1320" s="4"/>
      <c r="H1320" s="4"/>
      <c r="I1320" s="4"/>
      <c r="J1320" s="4"/>
      <c r="K1320" s="4"/>
      <c r="L1320" s="1"/>
      <c r="M1320" s="4"/>
      <c r="N1320" s="5" t="s">
        <v>1674</v>
      </c>
      <c r="O1320" s="4">
        <v>18756371.07</v>
      </c>
      <c r="P1320" s="4"/>
      <c r="Q1320" s="4"/>
      <c r="R1320" s="4"/>
      <c r="S1320" s="4"/>
    </row>
    <row r="1321" spans="1:19" hidden="1" x14ac:dyDescent="0.25">
      <c r="A1321" s="37" t="s">
        <v>444</v>
      </c>
      <c r="B1321" s="6" t="s">
        <v>1408</v>
      </c>
      <c r="C1321" s="4">
        <f t="shared" si="164"/>
        <v>54693848</v>
      </c>
      <c r="D1321" s="4">
        <f t="shared" si="165"/>
        <v>1145925.55</v>
      </c>
      <c r="E1321" s="4"/>
      <c r="F1321" s="4"/>
      <c r="G1321" s="4">
        <v>14795770.15</v>
      </c>
      <c r="H1321" s="4">
        <v>9724205.4900000002</v>
      </c>
      <c r="I1321" s="4">
        <v>3813958.89</v>
      </c>
      <c r="J1321" s="4"/>
      <c r="K1321" s="4"/>
      <c r="L1321" s="1"/>
      <c r="M1321" s="4"/>
      <c r="N1321" s="5" t="s">
        <v>1674</v>
      </c>
      <c r="O1321" s="4">
        <v>25213987.920000002</v>
      </c>
      <c r="P1321" s="4"/>
      <c r="Q1321" s="4"/>
      <c r="R1321" s="4"/>
      <c r="S1321" s="4"/>
    </row>
    <row r="1322" spans="1:19" hidden="1" x14ac:dyDescent="0.25">
      <c r="A1322" s="37" t="s">
        <v>446</v>
      </c>
      <c r="B1322" s="6" t="s">
        <v>1420</v>
      </c>
      <c r="C1322" s="4">
        <f t="shared" si="164"/>
        <v>37735477.399999999</v>
      </c>
      <c r="D1322" s="4">
        <f t="shared" si="165"/>
        <v>790619.95</v>
      </c>
      <c r="E1322" s="4"/>
      <c r="F1322" s="4"/>
      <c r="G1322" s="4">
        <v>10352683.720000001</v>
      </c>
      <c r="H1322" s="4">
        <v>6804081.3599999994</v>
      </c>
      <c r="I1322" s="4">
        <v>2668648.52</v>
      </c>
      <c r="J1322" s="4"/>
      <c r="K1322" s="4"/>
      <c r="L1322" s="1"/>
      <c r="M1322" s="4"/>
      <c r="N1322" s="5" t="s">
        <v>1674</v>
      </c>
      <c r="O1322" s="4">
        <v>17119443.850000001</v>
      </c>
      <c r="P1322" s="4"/>
      <c r="Q1322" s="4"/>
      <c r="R1322" s="4"/>
      <c r="S1322" s="4"/>
    </row>
    <row r="1323" spans="1:19" hidden="1" x14ac:dyDescent="0.25">
      <c r="A1323" s="37" t="s">
        <v>448</v>
      </c>
      <c r="B1323" s="6" t="s">
        <v>1436</v>
      </c>
      <c r="C1323" s="4">
        <f t="shared" si="164"/>
        <v>14291742.880000001</v>
      </c>
      <c r="D1323" s="4">
        <f t="shared" si="165"/>
        <v>299435.39</v>
      </c>
      <c r="E1323" s="4"/>
      <c r="F1323" s="4"/>
      <c r="G1323" s="4">
        <v>4498602.9000000004</v>
      </c>
      <c r="H1323" s="4"/>
      <c r="I1323" s="4"/>
      <c r="J1323" s="4"/>
      <c r="K1323" s="4"/>
      <c r="L1323" s="1"/>
      <c r="M1323" s="4"/>
      <c r="N1323" s="5" t="s">
        <v>1674</v>
      </c>
      <c r="O1323" s="4">
        <v>6820361.2599999998</v>
      </c>
      <c r="P1323" s="4">
        <v>2673343.33</v>
      </c>
      <c r="Q1323" s="4"/>
      <c r="R1323" s="4"/>
      <c r="S1323" s="4"/>
    </row>
    <row r="1324" spans="1:19" hidden="1" x14ac:dyDescent="0.25">
      <c r="A1324" s="37" t="s">
        <v>450</v>
      </c>
      <c r="B1324" s="6" t="s">
        <v>1440</v>
      </c>
      <c r="C1324" s="4">
        <f t="shared" si="164"/>
        <v>74883457.680000007</v>
      </c>
      <c r="D1324" s="4">
        <f t="shared" si="165"/>
        <v>1568930.8800000001</v>
      </c>
      <c r="E1324" s="4"/>
      <c r="F1324" s="4"/>
      <c r="G1324" s="4">
        <v>16050914.060000001</v>
      </c>
      <c r="H1324" s="4"/>
      <c r="I1324" s="4"/>
      <c r="J1324" s="4"/>
      <c r="K1324" s="4"/>
      <c r="L1324" s="1"/>
      <c r="M1324" s="4"/>
      <c r="N1324" s="5" t="s">
        <v>1674</v>
      </c>
      <c r="O1324" s="4">
        <v>27714037.969999999</v>
      </c>
      <c r="P1324" s="4"/>
      <c r="Q1324" s="4">
        <v>29549574.770000003</v>
      </c>
      <c r="R1324" s="4"/>
      <c r="S1324" s="4"/>
    </row>
    <row r="1325" spans="1:19" hidden="1" x14ac:dyDescent="0.25">
      <c r="A1325" s="37" t="s">
        <v>452</v>
      </c>
      <c r="B1325" s="6" t="s">
        <v>1453</v>
      </c>
      <c r="C1325" s="4">
        <f t="shared" si="164"/>
        <v>25989756.41</v>
      </c>
      <c r="D1325" s="4">
        <f t="shared" si="165"/>
        <v>544527.9</v>
      </c>
      <c r="E1325" s="4"/>
      <c r="F1325" s="4"/>
      <c r="G1325" s="4"/>
      <c r="H1325" s="4"/>
      <c r="I1325" s="4"/>
      <c r="J1325" s="4"/>
      <c r="K1325" s="4"/>
      <c r="L1325" s="1"/>
      <c r="M1325" s="4"/>
      <c r="N1325" s="5" t="s">
        <v>1674</v>
      </c>
      <c r="O1325" s="4">
        <v>25445228.510000002</v>
      </c>
      <c r="P1325" s="4"/>
      <c r="Q1325" s="4"/>
      <c r="R1325" s="4"/>
      <c r="S1325" s="4"/>
    </row>
    <row r="1326" spans="1:19" hidden="1" x14ac:dyDescent="0.25">
      <c r="A1326" s="37" t="s">
        <v>454</v>
      </c>
      <c r="B1326" s="6" t="s">
        <v>1455</v>
      </c>
      <c r="C1326" s="4">
        <f t="shared" si="164"/>
        <v>8264324.3300000001</v>
      </c>
      <c r="D1326" s="4">
        <f t="shared" si="165"/>
        <v>173151.11000000002</v>
      </c>
      <c r="E1326" s="4"/>
      <c r="F1326" s="4"/>
      <c r="G1326" s="4"/>
      <c r="H1326" s="4"/>
      <c r="I1326" s="4"/>
      <c r="J1326" s="4"/>
      <c r="K1326" s="4"/>
      <c r="L1326" s="1"/>
      <c r="M1326" s="4"/>
      <c r="N1326" s="5" t="s">
        <v>1674</v>
      </c>
      <c r="O1326" s="4">
        <v>8091173.2199999997</v>
      </c>
      <c r="P1326" s="4"/>
      <c r="Q1326" s="4"/>
      <c r="R1326" s="4"/>
      <c r="S1326" s="4"/>
    </row>
    <row r="1327" spans="1:19" hidden="1" x14ac:dyDescent="0.25">
      <c r="A1327" s="37" t="s">
        <v>456</v>
      </c>
      <c r="B1327" s="6" t="s">
        <v>1457</v>
      </c>
      <c r="C1327" s="4">
        <f t="shared" si="164"/>
        <v>25989756.41</v>
      </c>
      <c r="D1327" s="4">
        <f t="shared" si="165"/>
        <v>544527.9</v>
      </c>
      <c r="E1327" s="4"/>
      <c r="F1327" s="4"/>
      <c r="G1327" s="4"/>
      <c r="H1327" s="4"/>
      <c r="I1327" s="4"/>
      <c r="J1327" s="4"/>
      <c r="K1327" s="4"/>
      <c r="L1327" s="1"/>
      <c r="M1327" s="4"/>
      <c r="N1327" s="5" t="s">
        <v>1674</v>
      </c>
      <c r="O1327" s="4">
        <v>25445228.510000002</v>
      </c>
      <c r="P1327" s="4"/>
      <c r="Q1327" s="4"/>
      <c r="R1327" s="4"/>
      <c r="S1327" s="4"/>
    </row>
    <row r="1328" spans="1:19" hidden="1" x14ac:dyDescent="0.25">
      <c r="A1328" s="37" t="s">
        <v>458</v>
      </c>
      <c r="B1328" s="6" t="s">
        <v>1459</v>
      </c>
      <c r="C1328" s="4">
        <f t="shared" si="164"/>
        <v>8264324.3300000001</v>
      </c>
      <c r="D1328" s="4">
        <f t="shared" si="165"/>
        <v>173151.11000000002</v>
      </c>
      <c r="E1328" s="4"/>
      <c r="F1328" s="4"/>
      <c r="G1328" s="4"/>
      <c r="H1328" s="4"/>
      <c r="I1328" s="4"/>
      <c r="J1328" s="4"/>
      <c r="K1328" s="4"/>
      <c r="L1328" s="1"/>
      <c r="M1328" s="4"/>
      <c r="N1328" s="5" t="s">
        <v>1674</v>
      </c>
      <c r="O1328" s="4">
        <v>8091173.2199999997</v>
      </c>
      <c r="P1328" s="4"/>
      <c r="Q1328" s="4"/>
      <c r="R1328" s="4"/>
      <c r="S1328" s="4"/>
    </row>
    <row r="1329" spans="1:19" hidden="1" x14ac:dyDescent="0.25">
      <c r="A1329" s="37" t="s">
        <v>460</v>
      </c>
      <c r="B1329" s="6" t="s">
        <v>1461</v>
      </c>
      <c r="C1329" s="4">
        <f t="shared" si="164"/>
        <v>11699280.970000001</v>
      </c>
      <c r="D1329" s="4">
        <f t="shared" si="165"/>
        <v>245119.07</v>
      </c>
      <c r="E1329" s="4"/>
      <c r="F1329" s="4"/>
      <c r="G1329" s="4"/>
      <c r="H1329" s="4"/>
      <c r="I1329" s="4"/>
      <c r="J1329" s="4"/>
      <c r="K1329" s="4"/>
      <c r="L1329" s="1"/>
      <c r="M1329" s="4"/>
      <c r="N1329" s="5" t="s">
        <v>1674</v>
      </c>
      <c r="O1329" s="4">
        <v>11454161.9</v>
      </c>
      <c r="P1329" s="4"/>
      <c r="Q1329" s="4"/>
      <c r="R1329" s="4"/>
      <c r="S1329" s="4"/>
    </row>
    <row r="1330" spans="1:19" hidden="1" x14ac:dyDescent="0.25">
      <c r="A1330" s="37" t="s">
        <v>462</v>
      </c>
      <c r="B1330" s="6" t="s">
        <v>1468</v>
      </c>
      <c r="C1330" s="4">
        <f t="shared" si="164"/>
        <v>13588225.699999999</v>
      </c>
      <c r="D1330" s="4">
        <f t="shared" si="165"/>
        <v>284695.55</v>
      </c>
      <c r="E1330" s="4"/>
      <c r="F1330" s="4"/>
      <c r="G1330" s="4">
        <v>2942962.43</v>
      </c>
      <c r="H1330" s="4">
        <v>1934199.52</v>
      </c>
      <c r="I1330" s="4">
        <v>758618.02</v>
      </c>
      <c r="J1330" s="4"/>
      <c r="K1330" s="4"/>
      <c r="L1330" s="1"/>
      <c r="M1330" s="4"/>
      <c r="N1330" s="5" t="s">
        <v>1674</v>
      </c>
      <c r="O1330" s="4">
        <v>5966411.5800000001</v>
      </c>
      <c r="P1330" s="4">
        <v>1701338.6</v>
      </c>
      <c r="Q1330" s="4"/>
      <c r="R1330" s="4"/>
      <c r="S1330" s="4"/>
    </row>
    <row r="1331" spans="1:19" hidden="1" x14ac:dyDescent="0.25">
      <c r="A1331" s="37" t="s">
        <v>464</v>
      </c>
      <c r="B1331" s="6" t="s">
        <v>1470</v>
      </c>
      <c r="C1331" s="4">
        <f t="shared" si="164"/>
        <v>10988877.300000001</v>
      </c>
      <c r="D1331" s="4">
        <f t="shared" si="165"/>
        <v>230234.95</v>
      </c>
      <c r="E1331" s="4"/>
      <c r="F1331" s="4"/>
      <c r="G1331" s="4"/>
      <c r="H1331" s="4"/>
      <c r="I1331" s="4"/>
      <c r="J1331" s="4"/>
      <c r="K1331" s="4"/>
      <c r="L1331" s="1"/>
      <c r="M1331" s="4"/>
      <c r="N1331" s="5" t="s">
        <v>1674</v>
      </c>
      <c r="O1331" s="4">
        <v>10758642.35</v>
      </c>
      <c r="P1331" s="4"/>
      <c r="Q1331" s="4"/>
      <c r="R1331" s="4"/>
      <c r="S1331" s="4"/>
    </row>
    <row r="1332" spans="1:19" hidden="1" x14ac:dyDescent="0.25">
      <c r="A1332" s="37" t="s">
        <v>466</v>
      </c>
      <c r="B1332" s="6" t="s">
        <v>1472</v>
      </c>
      <c r="C1332" s="4">
        <f t="shared" si="164"/>
        <v>11467452.949999999</v>
      </c>
      <c r="D1332" s="4">
        <f t="shared" si="165"/>
        <v>240261.89</v>
      </c>
      <c r="E1332" s="4"/>
      <c r="F1332" s="4"/>
      <c r="G1332" s="4"/>
      <c r="H1332" s="4"/>
      <c r="I1332" s="4"/>
      <c r="J1332" s="4"/>
      <c r="K1332" s="4"/>
      <c r="L1332" s="1"/>
      <c r="M1332" s="4"/>
      <c r="N1332" s="5" t="s">
        <v>1674</v>
      </c>
      <c r="O1332" s="4">
        <v>11227191.060000001</v>
      </c>
      <c r="P1332" s="4"/>
      <c r="Q1332" s="4"/>
      <c r="R1332" s="4"/>
      <c r="S1332" s="4"/>
    </row>
    <row r="1333" spans="1:19" hidden="1" x14ac:dyDescent="0.25">
      <c r="A1333" s="37" t="s">
        <v>468</v>
      </c>
      <c r="B1333" s="6" t="s">
        <v>1479</v>
      </c>
      <c r="C1333" s="4">
        <f t="shared" si="164"/>
        <v>2344484.1800000002</v>
      </c>
      <c r="D1333" s="4">
        <f t="shared" si="165"/>
        <v>49120.78</v>
      </c>
      <c r="E1333" s="4"/>
      <c r="F1333" s="4"/>
      <c r="G1333" s="4"/>
      <c r="H1333" s="4"/>
      <c r="I1333" s="4"/>
      <c r="J1333" s="4"/>
      <c r="K1333" s="4"/>
      <c r="L1333" s="1"/>
      <c r="M1333" s="4"/>
      <c r="N1333" s="5"/>
      <c r="O1333" s="4"/>
      <c r="P1333" s="4"/>
      <c r="Q1333" s="4">
        <v>2295363.4</v>
      </c>
      <c r="R1333" s="4"/>
      <c r="S1333" s="4"/>
    </row>
    <row r="1334" spans="1:19" hidden="1" x14ac:dyDescent="0.25">
      <c r="A1334" s="37" t="s">
        <v>470</v>
      </c>
      <c r="B1334" s="6" t="s">
        <v>1366</v>
      </c>
      <c r="C1334" s="4">
        <f t="shared" si="164"/>
        <v>17158593.280000001</v>
      </c>
      <c r="D1334" s="4">
        <f t="shared" si="165"/>
        <v>359500.59</v>
      </c>
      <c r="E1334" s="4"/>
      <c r="F1334" s="4"/>
      <c r="G1334" s="4"/>
      <c r="H1334" s="4"/>
      <c r="I1334" s="4"/>
      <c r="J1334" s="4"/>
      <c r="K1334" s="4"/>
      <c r="L1334" s="1"/>
      <c r="M1334" s="4"/>
      <c r="N1334" s="5"/>
      <c r="O1334" s="4"/>
      <c r="P1334" s="4"/>
      <c r="Q1334" s="4">
        <v>16799092.690000001</v>
      </c>
      <c r="R1334" s="4"/>
      <c r="S1334" s="4"/>
    </row>
    <row r="1335" spans="1:19" hidden="1" x14ac:dyDescent="0.25">
      <c r="A1335" s="37" t="s">
        <v>472</v>
      </c>
      <c r="B1335" s="6" t="s">
        <v>1374</v>
      </c>
      <c r="C1335" s="4">
        <f t="shared" si="164"/>
        <v>35388869.030000001</v>
      </c>
      <c r="D1335" s="4">
        <f t="shared" si="165"/>
        <v>741454.67</v>
      </c>
      <c r="E1335" s="4"/>
      <c r="F1335" s="4"/>
      <c r="G1335" s="4">
        <v>7409552.7999999998</v>
      </c>
      <c r="H1335" s="4">
        <v>4869771.1100000003</v>
      </c>
      <c r="I1335" s="4">
        <v>1909987.08</v>
      </c>
      <c r="J1335" s="4"/>
      <c r="K1335" s="4"/>
      <c r="L1335" s="1"/>
      <c r="M1335" s="4"/>
      <c r="N1335" s="5"/>
      <c r="O1335" s="4"/>
      <c r="P1335" s="4">
        <v>7096911.7699999996</v>
      </c>
      <c r="Q1335" s="4">
        <v>13361191.6</v>
      </c>
      <c r="R1335" s="4"/>
      <c r="S1335" s="4"/>
    </row>
    <row r="1336" spans="1:19" hidden="1" x14ac:dyDescent="0.25">
      <c r="A1336" s="37" t="s">
        <v>474</v>
      </c>
      <c r="B1336" s="6" t="s">
        <v>1378</v>
      </c>
      <c r="C1336" s="4">
        <f t="shared" si="164"/>
        <v>26069495.859999999</v>
      </c>
      <c r="D1336" s="4">
        <f t="shared" si="165"/>
        <v>546198.57000000007</v>
      </c>
      <c r="E1336" s="4"/>
      <c r="F1336" s="4"/>
      <c r="G1336" s="4">
        <v>6100577.2999999998</v>
      </c>
      <c r="H1336" s="4">
        <v>4009474.78</v>
      </c>
      <c r="I1336" s="4">
        <v>1572567.76</v>
      </c>
      <c r="J1336" s="4"/>
      <c r="K1336" s="4"/>
      <c r="L1336" s="1"/>
      <c r="M1336" s="4"/>
      <c r="N1336" s="5" t="s">
        <v>1674</v>
      </c>
      <c r="O1336" s="4">
        <v>10768754.92</v>
      </c>
      <c r="P1336" s="4">
        <v>3071922.53</v>
      </c>
      <c r="Q1336" s="4"/>
      <c r="R1336" s="4"/>
      <c r="S1336" s="4"/>
    </row>
    <row r="1337" spans="1:19" hidden="1" x14ac:dyDescent="0.25">
      <c r="A1337" s="37" t="s">
        <v>476</v>
      </c>
      <c r="B1337" s="6" t="s">
        <v>1390</v>
      </c>
      <c r="C1337" s="4">
        <f t="shared" si="164"/>
        <v>5416814.8099999996</v>
      </c>
      <c r="D1337" s="4">
        <f t="shared" si="165"/>
        <v>113491.12999999999</v>
      </c>
      <c r="E1337" s="4"/>
      <c r="F1337" s="4"/>
      <c r="G1337" s="4"/>
      <c r="H1337" s="4"/>
      <c r="I1337" s="4"/>
      <c r="J1337" s="4"/>
      <c r="K1337" s="4"/>
      <c r="L1337" s="1"/>
      <c r="M1337" s="4"/>
      <c r="N1337" s="5"/>
      <c r="O1337" s="4"/>
      <c r="P1337" s="4"/>
      <c r="Q1337" s="4">
        <v>5303323.68</v>
      </c>
      <c r="R1337" s="4"/>
      <c r="S1337" s="4"/>
    </row>
    <row r="1338" spans="1:19" hidden="1" x14ac:dyDescent="0.25">
      <c r="A1338" s="37" t="s">
        <v>478</v>
      </c>
      <c r="B1338" s="6" t="s">
        <v>1392</v>
      </c>
      <c r="C1338" s="4">
        <f t="shared" si="164"/>
        <v>8886087.3100000005</v>
      </c>
      <c r="D1338" s="4">
        <f t="shared" si="165"/>
        <v>186178.06</v>
      </c>
      <c r="E1338" s="4"/>
      <c r="F1338" s="4"/>
      <c r="G1338" s="4">
        <v>2085869.06</v>
      </c>
      <c r="H1338" s="4">
        <v>1370893.11</v>
      </c>
      <c r="I1338" s="4">
        <v>537681.97</v>
      </c>
      <c r="J1338" s="4"/>
      <c r="K1338" s="4"/>
      <c r="L1338" s="1"/>
      <c r="M1338" s="4"/>
      <c r="N1338" s="5"/>
      <c r="O1338" s="4"/>
      <c r="P1338" s="4"/>
      <c r="Q1338" s="4">
        <v>4705465.1099999994</v>
      </c>
      <c r="R1338" s="4"/>
      <c r="S1338" s="4"/>
    </row>
    <row r="1339" spans="1:19" hidden="1" x14ac:dyDescent="0.25">
      <c r="A1339" s="37" t="s">
        <v>480</v>
      </c>
      <c r="B1339" s="6" t="s">
        <v>1396</v>
      </c>
      <c r="C1339" s="4">
        <f t="shared" si="164"/>
        <v>3250973.81</v>
      </c>
      <c r="D1339" s="4">
        <f t="shared" si="165"/>
        <v>68113.22</v>
      </c>
      <c r="E1339" s="4"/>
      <c r="F1339" s="4"/>
      <c r="G1339" s="4"/>
      <c r="H1339" s="4"/>
      <c r="I1339" s="4"/>
      <c r="J1339" s="4"/>
      <c r="K1339" s="4"/>
      <c r="L1339" s="1"/>
      <c r="M1339" s="4"/>
      <c r="N1339" s="5"/>
      <c r="O1339" s="4"/>
      <c r="P1339" s="4"/>
      <c r="Q1339" s="4">
        <v>3182860.59</v>
      </c>
      <c r="R1339" s="4"/>
      <c r="S1339" s="4"/>
    </row>
    <row r="1340" spans="1:19" hidden="1" x14ac:dyDescent="0.25">
      <c r="A1340" s="37" t="s">
        <v>482</v>
      </c>
      <c r="B1340" s="6" t="s">
        <v>1398</v>
      </c>
      <c r="C1340" s="4">
        <f t="shared" si="164"/>
        <v>3203962.46</v>
      </c>
      <c r="D1340" s="4">
        <f t="shared" si="165"/>
        <v>67128.259999999995</v>
      </c>
      <c r="E1340" s="4"/>
      <c r="F1340" s="4"/>
      <c r="G1340" s="4"/>
      <c r="H1340" s="4"/>
      <c r="I1340" s="4"/>
      <c r="J1340" s="4"/>
      <c r="K1340" s="4"/>
      <c r="L1340" s="1"/>
      <c r="M1340" s="4"/>
      <c r="N1340" s="5"/>
      <c r="O1340" s="4"/>
      <c r="P1340" s="4"/>
      <c r="Q1340" s="4">
        <v>3136834.1999999997</v>
      </c>
      <c r="R1340" s="4"/>
      <c r="S1340" s="4"/>
    </row>
    <row r="1341" spans="1:19" hidden="1" x14ac:dyDescent="0.25">
      <c r="A1341" s="37" t="s">
        <v>484</v>
      </c>
      <c r="B1341" s="6" t="s">
        <v>1495</v>
      </c>
      <c r="C1341" s="4">
        <f t="shared" si="164"/>
        <v>60888762.359999999</v>
      </c>
      <c r="D1341" s="4">
        <f t="shared" si="165"/>
        <v>1275719.1300000001</v>
      </c>
      <c r="E1341" s="4"/>
      <c r="F1341" s="4"/>
      <c r="G1341" s="4"/>
      <c r="H1341" s="4"/>
      <c r="I1341" s="4"/>
      <c r="J1341" s="4"/>
      <c r="K1341" s="4"/>
      <c r="L1341" s="1"/>
      <c r="M1341" s="4"/>
      <c r="N1341" s="5"/>
      <c r="O1341" s="4"/>
      <c r="P1341" s="4"/>
      <c r="Q1341" s="4"/>
      <c r="R1341" s="4">
        <v>59613043.229999997</v>
      </c>
      <c r="S1341" s="4"/>
    </row>
    <row r="1342" spans="1:19" hidden="1" x14ac:dyDescent="0.25">
      <c r="A1342" s="37" t="s">
        <v>486</v>
      </c>
      <c r="B1342" s="6" t="s">
        <v>1491</v>
      </c>
      <c r="C1342" s="4">
        <f t="shared" si="164"/>
        <v>23865655.329999998</v>
      </c>
      <c r="D1342" s="4">
        <f t="shared" si="165"/>
        <v>500024.5</v>
      </c>
      <c r="E1342" s="4"/>
      <c r="F1342" s="4"/>
      <c r="G1342" s="4">
        <v>4544936.83</v>
      </c>
      <c r="H1342" s="4">
        <v>2987063.14</v>
      </c>
      <c r="I1342" s="4">
        <v>1171564.72</v>
      </c>
      <c r="J1342" s="4"/>
      <c r="K1342" s="4"/>
      <c r="L1342" s="1"/>
      <c r="M1342" s="4"/>
      <c r="N1342" s="5" t="s">
        <v>1674</v>
      </c>
      <c r="O1342" s="4">
        <v>10648527.789999999</v>
      </c>
      <c r="P1342" s="4">
        <v>4013538.3499999996</v>
      </c>
      <c r="Q1342" s="4"/>
      <c r="R1342" s="4"/>
      <c r="S1342" s="4"/>
    </row>
    <row r="1343" spans="1:19" hidden="1" x14ac:dyDescent="0.25">
      <c r="A1343" s="37" t="s">
        <v>488</v>
      </c>
      <c r="B1343" s="6" t="s">
        <v>1493</v>
      </c>
      <c r="C1343" s="4">
        <f t="shared" si="164"/>
        <v>27543363.129999999</v>
      </c>
      <c r="D1343" s="4">
        <f t="shared" si="165"/>
        <v>577078.5</v>
      </c>
      <c r="E1343" s="4"/>
      <c r="F1343" s="4"/>
      <c r="G1343" s="4">
        <v>5879859.3300000001</v>
      </c>
      <c r="H1343" s="4">
        <v>3864412.59</v>
      </c>
      <c r="I1343" s="4">
        <v>1515672.49</v>
      </c>
      <c r="J1343" s="4"/>
      <c r="K1343" s="4"/>
      <c r="L1343" s="1"/>
      <c r="M1343" s="4"/>
      <c r="N1343" s="5" t="s">
        <v>1674</v>
      </c>
      <c r="O1343" s="4">
        <v>11406969.939999999</v>
      </c>
      <c r="P1343" s="4">
        <v>4299370.2799999993</v>
      </c>
      <c r="Q1343" s="4"/>
      <c r="R1343" s="4"/>
      <c r="S1343" s="4"/>
    </row>
    <row r="1344" spans="1:19" hidden="1" x14ac:dyDescent="0.25">
      <c r="A1344" s="37" t="s">
        <v>490</v>
      </c>
      <c r="B1344" s="6" t="s">
        <v>1497</v>
      </c>
      <c r="C1344" s="4">
        <f t="shared" si="164"/>
        <v>31919164.93</v>
      </c>
      <c r="D1344" s="4">
        <f t="shared" si="165"/>
        <v>668758.69999999995</v>
      </c>
      <c r="E1344" s="4"/>
      <c r="F1344" s="4"/>
      <c r="G1344" s="4"/>
      <c r="H1344" s="4"/>
      <c r="I1344" s="4"/>
      <c r="J1344" s="4"/>
      <c r="K1344" s="4"/>
      <c r="L1344" s="1"/>
      <c r="M1344" s="4"/>
      <c r="N1344" s="5" t="s">
        <v>1674</v>
      </c>
      <c r="O1344" s="4">
        <v>31250406.23</v>
      </c>
      <c r="P1344" s="4"/>
      <c r="Q1344" s="4"/>
      <c r="R1344" s="4"/>
      <c r="S1344" s="4"/>
    </row>
    <row r="1345" spans="1:19" hidden="1" x14ac:dyDescent="0.25">
      <c r="A1345" s="37" t="s">
        <v>492</v>
      </c>
      <c r="B1345" s="6" t="s">
        <v>1501</v>
      </c>
      <c r="C1345" s="4">
        <f t="shared" si="164"/>
        <v>22419605.02</v>
      </c>
      <c r="D1345" s="4">
        <f t="shared" si="165"/>
        <v>469727.39</v>
      </c>
      <c r="E1345" s="4"/>
      <c r="F1345" s="4"/>
      <c r="G1345" s="4"/>
      <c r="H1345" s="4"/>
      <c r="I1345" s="4"/>
      <c r="J1345" s="4"/>
      <c r="K1345" s="4"/>
      <c r="L1345" s="1"/>
      <c r="M1345" s="4"/>
      <c r="N1345" s="5" t="s">
        <v>1674</v>
      </c>
      <c r="O1345" s="4">
        <v>21949877.629999999</v>
      </c>
      <c r="P1345" s="4"/>
      <c r="Q1345" s="4"/>
      <c r="R1345" s="4"/>
      <c r="S1345" s="4"/>
    </row>
    <row r="1346" spans="1:19" hidden="1" x14ac:dyDescent="0.25">
      <c r="A1346" s="37" t="s">
        <v>494</v>
      </c>
      <c r="B1346" s="6" t="s">
        <v>1503</v>
      </c>
      <c r="C1346" s="4">
        <f t="shared" si="164"/>
        <v>35022898.700000003</v>
      </c>
      <c r="D1346" s="4">
        <f t="shared" si="165"/>
        <v>733787</v>
      </c>
      <c r="E1346" s="4"/>
      <c r="F1346" s="4"/>
      <c r="G1346" s="4"/>
      <c r="H1346" s="4"/>
      <c r="I1346" s="4"/>
      <c r="J1346" s="4"/>
      <c r="K1346" s="4"/>
      <c r="L1346" s="1"/>
      <c r="M1346" s="4"/>
      <c r="N1346" s="5"/>
      <c r="O1346" s="4"/>
      <c r="P1346" s="4"/>
      <c r="Q1346" s="4"/>
      <c r="R1346" s="4">
        <v>34289111.699999996</v>
      </c>
      <c r="S1346" s="4"/>
    </row>
    <row r="1347" spans="1:19" hidden="1" x14ac:dyDescent="0.25">
      <c r="A1347" s="37" t="s">
        <v>495</v>
      </c>
      <c r="B1347" s="6" t="s">
        <v>1505</v>
      </c>
      <c r="C1347" s="4">
        <f t="shared" si="164"/>
        <v>14255480.289999999</v>
      </c>
      <c r="D1347" s="4">
        <f t="shared" si="165"/>
        <v>298675.62</v>
      </c>
      <c r="E1347" s="4"/>
      <c r="F1347" s="4"/>
      <c r="G1347" s="4"/>
      <c r="H1347" s="4"/>
      <c r="I1347" s="4"/>
      <c r="J1347" s="4"/>
      <c r="K1347" s="4"/>
      <c r="L1347" s="1"/>
      <c r="M1347" s="4"/>
      <c r="N1347" s="5" t="s">
        <v>1674</v>
      </c>
      <c r="O1347" s="4">
        <v>13956804.67</v>
      </c>
      <c r="P1347" s="4"/>
      <c r="Q1347" s="4"/>
      <c r="R1347" s="4"/>
      <c r="S1347" s="4"/>
    </row>
    <row r="1348" spans="1:19" hidden="1" x14ac:dyDescent="0.25">
      <c r="A1348" s="37" t="s">
        <v>496</v>
      </c>
      <c r="B1348" s="6" t="s">
        <v>1507</v>
      </c>
      <c r="C1348" s="4">
        <f t="shared" si="164"/>
        <v>28989226.890000001</v>
      </c>
      <c r="D1348" s="4">
        <f t="shared" si="165"/>
        <v>607371.71</v>
      </c>
      <c r="E1348" s="4"/>
      <c r="F1348" s="4"/>
      <c r="G1348" s="4"/>
      <c r="H1348" s="4"/>
      <c r="I1348" s="4"/>
      <c r="J1348" s="4"/>
      <c r="K1348" s="4"/>
      <c r="L1348" s="1"/>
      <c r="M1348" s="4"/>
      <c r="N1348" s="5"/>
      <c r="O1348" s="4"/>
      <c r="P1348" s="4"/>
      <c r="Q1348" s="4"/>
      <c r="R1348" s="4">
        <v>28381855.180000003</v>
      </c>
      <c r="S1348" s="4"/>
    </row>
    <row r="1349" spans="1:19" hidden="1" x14ac:dyDescent="0.25">
      <c r="A1349" s="37" t="s">
        <v>498</v>
      </c>
      <c r="B1349" s="6" t="s">
        <v>1511</v>
      </c>
      <c r="C1349" s="4">
        <f t="shared" si="164"/>
        <v>19576331.77</v>
      </c>
      <c r="D1349" s="4">
        <f t="shared" si="165"/>
        <v>410156.16000000003</v>
      </c>
      <c r="E1349" s="4"/>
      <c r="F1349" s="4"/>
      <c r="G1349" s="4">
        <v>2644908.9300000002</v>
      </c>
      <c r="H1349" s="4">
        <v>1738310.19</v>
      </c>
      <c r="I1349" s="4">
        <v>681787.69</v>
      </c>
      <c r="J1349" s="4"/>
      <c r="K1349" s="4"/>
      <c r="L1349" s="1"/>
      <c r="M1349" s="4"/>
      <c r="N1349" s="5" t="s">
        <v>1674</v>
      </c>
      <c r="O1349" s="4">
        <v>10735046.379999999</v>
      </c>
      <c r="P1349" s="4">
        <v>3366122.42</v>
      </c>
      <c r="Q1349" s="4"/>
      <c r="R1349" s="4"/>
      <c r="S1349" s="4"/>
    </row>
    <row r="1350" spans="1:19" hidden="1" x14ac:dyDescent="0.25">
      <c r="A1350" s="37" t="s">
        <v>500</v>
      </c>
      <c r="B1350" s="6" t="s">
        <v>1517</v>
      </c>
      <c r="C1350" s="4">
        <f t="shared" si="164"/>
        <v>9737924.1699999999</v>
      </c>
      <c r="D1350" s="4">
        <f t="shared" si="165"/>
        <v>204025.44</v>
      </c>
      <c r="E1350" s="4"/>
      <c r="F1350" s="4"/>
      <c r="G1350" s="4"/>
      <c r="H1350" s="4"/>
      <c r="I1350" s="4"/>
      <c r="J1350" s="4"/>
      <c r="K1350" s="4"/>
      <c r="L1350" s="1"/>
      <c r="M1350" s="4"/>
      <c r="N1350" s="5" t="s">
        <v>1674</v>
      </c>
      <c r="O1350" s="4">
        <v>9533898.7300000004</v>
      </c>
      <c r="P1350" s="4"/>
      <c r="Q1350" s="4"/>
      <c r="R1350" s="4"/>
      <c r="S1350" s="4"/>
    </row>
    <row r="1351" spans="1:19" hidden="1" x14ac:dyDescent="0.25">
      <c r="A1351" s="37" t="s">
        <v>502</v>
      </c>
      <c r="B1351" s="6" t="s">
        <v>1519</v>
      </c>
      <c r="C1351" s="4">
        <f t="shared" si="164"/>
        <v>7078804.6600000001</v>
      </c>
      <c r="D1351" s="4">
        <f t="shared" si="165"/>
        <v>148312.54</v>
      </c>
      <c r="E1351" s="4"/>
      <c r="F1351" s="4"/>
      <c r="G1351" s="4"/>
      <c r="H1351" s="4"/>
      <c r="I1351" s="4"/>
      <c r="J1351" s="4"/>
      <c r="K1351" s="4"/>
      <c r="L1351" s="1"/>
      <c r="M1351" s="4"/>
      <c r="N1351" s="5"/>
      <c r="O1351" s="4"/>
      <c r="P1351" s="4"/>
      <c r="Q1351" s="4">
        <v>6930492.1200000001</v>
      </c>
      <c r="R1351" s="4"/>
      <c r="S1351" s="4"/>
    </row>
    <row r="1352" spans="1:19" hidden="1" x14ac:dyDescent="0.25">
      <c r="A1352" s="37" t="s">
        <v>504</v>
      </c>
      <c r="B1352" s="6" t="s">
        <v>1521</v>
      </c>
      <c r="C1352" s="4">
        <f t="shared" si="164"/>
        <v>8839509.2400000002</v>
      </c>
      <c r="D1352" s="4">
        <f t="shared" si="165"/>
        <v>185202.18000000002</v>
      </c>
      <c r="E1352" s="4"/>
      <c r="F1352" s="4"/>
      <c r="G1352" s="4"/>
      <c r="H1352" s="4"/>
      <c r="I1352" s="4"/>
      <c r="J1352" s="4"/>
      <c r="K1352" s="4"/>
      <c r="L1352" s="1"/>
      <c r="M1352" s="4"/>
      <c r="N1352" s="5"/>
      <c r="O1352" s="4"/>
      <c r="P1352" s="4"/>
      <c r="Q1352" s="4"/>
      <c r="R1352" s="4">
        <v>8654307.0600000005</v>
      </c>
      <c r="S1352" s="4"/>
    </row>
    <row r="1353" spans="1:19" hidden="1" x14ac:dyDescent="0.25">
      <c r="A1353" s="37" t="s">
        <v>506</v>
      </c>
      <c r="B1353" s="6" t="s">
        <v>1525</v>
      </c>
      <c r="C1353" s="4">
        <f t="shared" si="164"/>
        <v>8677483.1600000001</v>
      </c>
      <c r="D1353" s="4">
        <f t="shared" si="165"/>
        <v>181807.46000000002</v>
      </c>
      <c r="E1353" s="4"/>
      <c r="F1353" s="4"/>
      <c r="G1353" s="4"/>
      <c r="H1353" s="4"/>
      <c r="I1353" s="4"/>
      <c r="J1353" s="4"/>
      <c r="K1353" s="4"/>
      <c r="L1353" s="1"/>
      <c r="M1353" s="4"/>
      <c r="N1353" s="5" t="s">
        <v>1674</v>
      </c>
      <c r="O1353" s="4">
        <v>8495675.6999999993</v>
      </c>
      <c r="P1353" s="4"/>
      <c r="Q1353" s="4"/>
      <c r="R1353" s="4"/>
      <c r="S1353" s="4"/>
    </row>
    <row r="1354" spans="1:19" hidden="1" x14ac:dyDescent="0.25">
      <c r="A1354" s="37" t="s">
        <v>508</v>
      </c>
      <c r="B1354" s="6" t="s">
        <v>1527</v>
      </c>
      <c r="C1354" s="4">
        <f t="shared" si="164"/>
        <v>11271192.210000001</v>
      </c>
      <c r="D1354" s="4">
        <f t="shared" si="165"/>
        <v>236149.91</v>
      </c>
      <c r="E1354" s="4"/>
      <c r="F1354" s="4"/>
      <c r="G1354" s="4"/>
      <c r="H1354" s="4"/>
      <c r="I1354" s="4"/>
      <c r="J1354" s="4"/>
      <c r="K1354" s="4"/>
      <c r="L1354" s="1"/>
      <c r="M1354" s="4"/>
      <c r="N1354" s="5"/>
      <c r="O1354" s="4"/>
      <c r="P1354" s="4"/>
      <c r="Q1354" s="4"/>
      <c r="R1354" s="4">
        <v>11035042.299999999</v>
      </c>
      <c r="S1354" s="4"/>
    </row>
    <row r="1355" spans="1:19" hidden="1" x14ac:dyDescent="0.25">
      <c r="A1355" s="37" t="s">
        <v>510</v>
      </c>
      <c r="B1355" s="6" t="s">
        <v>1531</v>
      </c>
      <c r="C1355" s="4">
        <f t="shared" si="164"/>
        <v>28126928.73</v>
      </c>
      <c r="D1355" s="4">
        <f t="shared" si="165"/>
        <v>589305.15</v>
      </c>
      <c r="E1355" s="4"/>
      <c r="F1355" s="4"/>
      <c r="G1355" s="4">
        <v>5910860.9399999995</v>
      </c>
      <c r="H1355" s="4">
        <v>3884787.73</v>
      </c>
      <c r="I1355" s="4">
        <v>1523663.89</v>
      </c>
      <c r="J1355" s="4"/>
      <c r="K1355" s="4"/>
      <c r="L1355" s="1"/>
      <c r="M1355" s="4"/>
      <c r="N1355" s="5" t="s">
        <v>1674</v>
      </c>
      <c r="O1355" s="4">
        <v>11778887.5</v>
      </c>
      <c r="P1355" s="4">
        <v>4439423.5199999996</v>
      </c>
      <c r="Q1355" s="4"/>
      <c r="R1355" s="4"/>
      <c r="S1355" s="4"/>
    </row>
    <row r="1356" spans="1:19" hidden="1" x14ac:dyDescent="0.25">
      <c r="A1356" s="37" t="s">
        <v>512</v>
      </c>
      <c r="B1356" s="6" t="s">
        <v>1400</v>
      </c>
      <c r="C1356" s="4">
        <f t="shared" si="164"/>
        <v>6116513.1299999999</v>
      </c>
      <c r="D1356" s="4">
        <f t="shared" si="165"/>
        <v>128150.95999999999</v>
      </c>
      <c r="E1356" s="4"/>
      <c r="F1356" s="4">
        <v>860250.05</v>
      </c>
      <c r="G1356" s="4"/>
      <c r="H1356" s="4"/>
      <c r="I1356" s="4"/>
      <c r="J1356" s="4">
        <v>471323.92</v>
      </c>
      <c r="K1356" s="4"/>
      <c r="L1356" s="1"/>
      <c r="M1356" s="4"/>
      <c r="N1356" s="5"/>
      <c r="O1356" s="4"/>
      <c r="P1356" s="4"/>
      <c r="Q1356" s="4">
        <v>4656788.2</v>
      </c>
      <c r="R1356" s="4"/>
      <c r="S1356" s="4"/>
    </row>
    <row r="1357" spans="1:19" hidden="1" x14ac:dyDescent="0.25">
      <c r="A1357" s="37" t="s">
        <v>514</v>
      </c>
      <c r="B1357" s="6" t="s">
        <v>1402</v>
      </c>
      <c r="C1357" s="4">
        <f t="shared" si="164"/>
        <v>5475440.7400000002</v>
      </c>
      <c r="D1357" s="4">
        <f t="shared" si="165"/>
        <v>114719.43999999999</v>
      </c>
      <c r="E1357" s="4"/>
      <c r="F1357" s="4"/>
      <c r="G1357" s="4"/>
      <c r="H1357" s="4"/>
      <c r="I1357" s="4"/>
      <c r="J1357" s="4"/>
      <c r="K1357" s="4"/>
      <c r="L1357" s="1"/>
      <c r="M1357" s="4"/>
      <c r="N1357" s="5"/>
      <c r="O1357" s="4"/>
      <c r="P1357" s="4"/>
      <c r="Q1357" s="4">
        <v>5360721.3</v>
      </c>
      <c r="R1357" s="4"/>
      <c r="S1357" s="4"/>
    </row>
    <row r="1358" spans="1:19" ht="15" hidden="1" customHeight="1" x14ac:dyDescent="0.25">
      <c r="A1358" s="93" t="s">
        <v>1909</v>
      </c>
      <c r="B1358" s="94"/>
      <c r="C1358" s="2">
        <f>SUM(C1317:C1357)</f>
        <v>825110842.94999993</v>
      </c>
      <c r="D1358" s="2">
        <f t="shared" ref="D1358:S1358" si="166">SUM(D1317:D1357)</f>
        <v>17287421.450000007</v>
      </c>
      <c r="E1358" s="2">
        <f t="shared" si="166"/>
        <v>0</v>
      </c>
      <c r="F1358" s="2">
        <f t="shared" si="166"/>
        <v>6759847.2799999993</v>
      </c>
      <c r="G1358" s="2">
        <f t="shared" si="166"/>
        <v>83217498.450000003</v>
      </c>
      <c r="H1358" s="2">
        <f t="shared" si="166"/>
        <v>41187199.019999996</v>
      </c>
      <c r="I1358" s="2">
        <f t="shared" si="166"/>
        <v>16154151.030000001</v>
      </c>
      <c r="J1358" s="2">
        <f t="shared" si="166"/>
        <v>3721360.09</v>
      </c>
      <c r="K1358" s="2">
        <f t="shared" si="166"/>
        <v>0</v>
      </c>
      <c r="L1358" s="15">
        <f t="shared" si="166"/>
        <v>0</v>
      </c>
      <c r="M1358" s="2">
        <f t="shared" si="166"/>
        <v>0</v>
      </c>
      <c r="N1358" s="2" t="s">
        <v>1675</v>
      </c>
      <c r="O1358" s="2">
        <f t="shared" si="166"/>
        <v>362742147.73000002</v>
      </c>
      <c r="P1358" s="2">
        <f t="shared" si="166"/>
        <v>30661970.800000001</v>
      </c>
      <c r="Q1358" s="2">
        <f t="shared" si="166"/>
        <v>121405887.63000003</v>
      </c>
      <c r="R1358" s="2">
        <f t="shared" si="166"/>
        <v>141973359.47</v>
      </c>
      <c r="S1358" s="2">
        <f t="shared" si="166"/>
        <v>0</v>
      </c>
    </row>
    <row r="1359" spans="1:19" hidden="1" x14ac:dyDescent="0.25">
      <c r="A1359" s="95" t="s">
        <v>1890</v>
      </c>
      <c r="B1359" s="96"/>
      <c r="C1359" s="97"/>
      <c r="D1359" s="2"/>
      <c r="E1359" s="2"/>
      <c r="F1359" s="2"/>
      <c r="G1359" s="2"/>
      <c r="H1359" s="2"/>
      <c r="I1359" s="2"/>
      <c r="J1359" s="2"/>
      <c r="K1359" s="2"/>
      <c r="L1359" s="15"/>
      <c r="M1359" s="2"/>
      <c r="N1359" s="3"/>
      <c r="O1359" s="2"/>
      <c r="P1359" s="2"/>
      <c r="Q1359" s="2"/>
      <c r="R1359" s="2"/>
      <c r="S1359" s="2"/>
    </row>
    <row r="1360" spans="1:19" hidden="1" x14ac:dyDescent="0.25">
      <c r="A1360" s="37" t="s">
        <v>515</v>
      </c>
      <c r="B1360" s="6" t="s">
        <v>1537</v>
      </c>
      <c r="C1360" s="4">
        <f t="shared" ref="C1360" si="167">ROUNDUP(SUM(D1360+E1360+F1360+G1360+H1360+I1360+J1360+K1360+M1360+O1360+P1360+Q1360+R1360+S1360),2)</f>
        <v>7261787.8300000001</v>
      </c>
      <c r="D1360" s="4">
        <f t="shared" ref="D1360" si="168">ROUNDUP(SUM(F1360+G1360+H1360+I1360+J1360+K1360+M1360+O1360+P1360+Q1360+R1360+S1360)*0.0214,2)</f>
        <v>152146.33000000002</v>
      </c>
      <c r="E1360" s="4"/>
      <c r="F1360" s="4"/>
      <c r="G1360" s="4"/>
      <c r="H1360" s="4"/>
      <c r="I1360" s="4"/>
      <c r="J1360" s="4"/>
      <c r="K1360" s="4"/>
      <c r="L1360" s="1"/>
      <c r="M1360" s="4"/>
      <c r="N1360" s="5" t="s">
        <v>1673</v>
      </c>
      <c r="O1360" s="4">
        <v>7109641.5</v>
      </c>
      <c r="P1360" s="4"/>
      <c r="Q1360" s="4"/>
      <c r="R1360" s="4"/>
      <c r="S1360" s="4"/>
    </row>
    <row r="1361" spans="1:19" hidden="1" x14ac:dyDescent="0.25">
      <c r="A1361" s="37" t="s">
        <v>517</v>
      </c>
      <c r="B1361" s="6" t="s">
        <v>1539</v>
      </c>
      <c r="C1361" s="4">
        <f t="shared" ref="C1361:C1378" si="169">ROUNDUP(SUM(D1361+E1361+F1361+G1361+H1361+I1361+J1361+K1361+M1361+O1361+P1361+Q1361+R1361+S1361),2)</f>
        <v>7261787.8300000001</v>
      </c>
      <c r="D1361" s="4">
        <f t="shared" ref="D1361:D1378" si="170">ROUNDUP(SUM(F1361+G1361+H1361+I1361+J1361+K1361+M1361+O1361+P1361+Q1361+R1361+S1361)*0.0214,2)</f>
        <v>152146.33000000002</v>
      </c>
      <c r="E1361" s="4"/>
      <c r="F1361" s="4"/>
      <c r="G1361" s="4"/>
      <c r="H1361" s="4"/>
      <c r="I1361" s="4"/>
      <c r="J1361" s="4"/>
      <c r="K1361" s="4"/>
      <c r="L1361" s="1"/>
      <c r="M1361" s="4"/>
      <c r="N1361" s="5" t="s">
        <v>1673</v>
      </c>
      <c r="O1361" s="4">
        <v>7109641.5</v>
      </c>
      <c r="P1361" s="4"/>
      <c r="Q1361" s="4"/>
      <c r="R1361" s="4"/>
      <c r="S1361" s="4"/>
    </row>
    <row r="1362" spans="1:19" hidden="1" x14ac:dyDescent="0.25">
      <c r="A1362" s="37" t="s">
        <v>519</v>
      </c>
      <c r="B1362" s="6" t="s">
        <v>1558</v>
      </c>
      <c r="C1362" s="4">
        <f t="shared" si="169"/>
        <v>26389779.030000001</v>
      </c>
      <c r="D1362" s="4">
        <f t="shared" si="170"/>
        <v>552909.02</v>
      </c>
      <c r="E1362" s="4"/>
      <c r="F1362" s="4"/>
      <c r="G1362" s="4"/>
      <c r="H1362" s="4"/>
      <c r="I1362" s="4"/>
      <c r="J1362" s="4"/>
      <c r="K1362" s="4"/>
      <c r="L1362" s="1"/>
      <c r="M1362" s="4"/>
      <c r="N1362" s="5" t="s">
        <v>1673</v>
      </c>
      <c r="O1362" s="4">
        <v>11244517.73</v>
      </c>
      <c r="P1362" s="4"/>
      <c r="Q1362" s="4"/>
      <c r="R1362" s="4">
        <v>14592352.279999999</v>
      </c>
      <c r="S1362" s="4"/>
    </row>
    <row r="1363" spans="1:19" hidden="1" x14ac:dyDescent="0.25">
      <c r="A1363" s="37" t="s">
        <v>521</v>
      </c>
      <c r="B1363" s="6" t="s">
        <v>1541</v>
      </c>
      <c r="C1363" s="4">
        <f t="shared" si="169"/>
        <v>16903270.02</v>
      </c>
      <c r="D1363" s="4">
        <f t="shared" si="170"/>
        <v>354151.15</v>
      </c>
      <c r="E1363" s="4"/>
      <c r="F1363" s="4"/>
      <c r="G1363" s="4"/>
      <c r="H1363" s="4"/>
      <c r="I1363" s="4"/>
      <c r="J1363" s="4"/>
      <c r="K1363" s="4"/>
      <c r="L1363" s="1"/>
      <c r="M1363" s="4"/>
      <c r="N1363" s="5"/>
      <c r="O1363" s="4"/>
      <c r="P1363" s="4"/>
      <c r="Q1363" s="4"/>
      <c r="R1363" s="4">
        <v>16549118.869999999</v>
      </c>
      <c r="S1363" s="4"/>
    </row>
    <row r="1364" spans="1:19" hidden="1" x14ac:dyDescent="0.25">
      <c r="A1364" s="37" t="s">
        <v>522</v>
      </c>
      <c r="B1364" s="6" t="s">
        <v>1543</v>
      </c>
      <c r="C1364" s="4">
        <f t="shared" si="169"/>
        <v>20705243.710000001</v>
      </c>
      <c r="D1364" s="4">
        <f t="shared" si="170"/>
        <v>433808.71</v>
      </c>
      <c r="E1364" s="4"/>
      <c r="F1364" s="4"/>
      <c r="G1364" s="4"/>
      <c r="H1364" s="4"/>
      <c r="I1364" s="4"/>
      <c r="J1364" s="4"/>
      <c r="K1364" s="4"/>
      <c r="L1364" s="1"/>
      <c r="M1364" s="4"/>
      <c r="N1364" s="5"/>
      <c r="O1364" s="4"/>
      <c r="P1364" s="4"/>
      <c r="Q1364" s="4"/>
      <c r="R1364" s="4">
        <v>20271435</v>
      </c>
      <c r="S1364" s="4"/>
    </row>
    <row r="1365" spans="1:19" hidden="1" x14ac:dyDescent="0.25">
      <c r="A1365" s="37" t="s">
        <v>524</v>
      </c>
      <c r="B1365" s="6" t="s">
        <v>1545</v>
      </c>
      <c r="C1365" s="4">
        <f t="shared" si="169"/>
        <v>14819902.17</v>
      </c>
      <c r="D1365" s="4">
        <f t="shared" si="170"/>
        <v>310501.19</v>
      </c>
      <c r="E1365" s="4"/>
      <c r="F1365" s="4"/>
      <c r="G1365" s="4"/>
      <c r="H1365" s="4"/>
      <c r="I1365" s="4"/>
      <c r="J1365" s="4"/>
      <c r="K1365" s="4"/>
      <c r="L1365" s="1"/>
      <c r="M1365" s="4"/>
      <c r="N1365" s="5"/>
      <c r="O1365" s="4"/>
      <c r="P1365" s="4"/>
      <c r="Q1365" s="4"/>
      <c r="R1365" s="4">
        <v>14509400.98</v>
      </c>
      <c r="S1365" s="4"/>
    </row>
    <row r="1366" spans="1:19" hidden="1" x14ac:dyDescent="0.25">
      <c r="A1366" s="37" t="s">
        <v>526</v>
      </c>
      <c r="B1366" s="6" t="s">
        <v>1547</v>
      </c>
      <c r="C1366" s="4">
        <f t="shared" si="169"/>
        <v>14819902.17</v>
      </c>
      <c r="D1366" s="4">
        <f t="shared" si="170"/>
        <v>310501.19</v>
      </c>
      <c r="E1366" s="4"/>
      <c r="F1366" s="4"/>
      <c r="G1366" s="4"/>
      <c r="H1366" s="4"/>
      <c r="I1366" s="4"/>
      <c r="J1366" s="4"/>
      <c r="K1366" s="4"/>
      <c r="L1366" s="1"/>
      <c r="M1366" s="4"/>
      <c r="N1366" s="5"/>
      <c r="O1366" s="4"/>
      <c r="P1366" s="4"/>
      <c r="Q1366" s="4"/>
      <c r="R1366" s="4">
        <v>14509400.98</v>
      </c>
      <c r="S1366" s="4"/>
    </row>
    <row r="1367" spans="1:19" hidden="1" x14ac:dyDescent="0.25">
      <c r="A1367" s="37" t="s">
        <v>528</v>
      </c>
      <c r="B1367" s="6" t="s">
        <v>1549</v>
      </c>
      <c r="C1367" s="4">
        <f t="shared" si="169"/>
        <v>14169443</v>
      </c>
      <c r="D1367" s="4">
        <f t="shared" si="170"/>
        <v>296873</v>
      </c>
      <c r="E1367" s="4"/>
      <c r="F1367" s="4"/>
      <c r="G1367" s="4"/>
      <c r="H1367" s="4"/>
      <c r="I1367" s="4"/>
      <c r="J1367" s="4"/>
      <c r="K1367" s="4"/>
      <c r="L1367" s="1"/>
      <c r="M1367" s="4"/>
      <c r="N1367" s="5"/>
      <c r="O1367" s="4"/>
      <c r="P1367" s="4"/>
      <c r="Q1367" s="4"/>
      <c r="R1367" s="4">
        <v>13872570</v>
      </c>
      <c r="S1367" s="4"/>
    </row>
    <row r="1368" spans="1:19" hidden="1" x14ac:dyDescent="0.25">
      <c r="A1368" s="37" t="s">
        <v>530</v>
      </c>
      <c r="B1368" s="6" t="s">
        <v>1553</v>
      </c>
      <c r="C1368" s="4">
        <f t="shared" si="169"/>
        <v>26718970.969999999</v>
      </c>
      <c r="D1368" s="4">
        <f t="shared" si="170"/>
        <v>559806.13</v>
      </c>
      <c r="E1368" s="4"/>
      <c r="F1368" s="4"/>
      <c r="G1368" s="4"/>
      <c r="H1368" s="4"/>
      <c r="I1368" s="4"/>
      <c r="J1368" s="4"/>
      <c r="K1368" s="4"/>
      <c r="L1368" s="1"/>
      <c r="M1368" s="4"/>
      <c r="N1368" s="5"/>
      <c r="O1368" s="4"/>
      <c r="P1368" s="4"/>
      <c r="Q1368" s="4"/>
      <c r="R1368" s="4">
        <v>26159164.84</v>
      </c>
      <c r="S1368" s="4"/>
    </row>
    <row r="1369" spans="1:19" hidden="1" x14ac:dyDescent="0.25">
      <c r="A1369" s="37" t="s">
        <v>532</v>
      </c>
      <c r="B1369" s="6" t="s">
        <v>1570</v>
      </c>
      <c r="C1369" s="4">
        <f t="shared" si="169"/>
        <v>18118064.309999999</v>
      </c>
      <c r="D1369" s="4">
        <f t="shared" si="170"/>
        <v>379603.08</v>
      </c>
      <c r="E1369" s="4"/>
      <c r="F1369" s="4"/>
      <c r="G1369" s="4"/>
      <c r="H1369" s="4"/>
      <c r="I1369" s="4"/>
      <c r="J1369" s="4"/>
      <c r="K1369" s="4"/>
      <c r="L1369" s="1"/>
      <c r="M1369" s="4"/>
      <c r="N1369" s="5"/>
      <c r="O1369" s="4"/>
      <c r="P1369" s="4"/>
      <c r="Q1369" s="4"/>
      <c r="R1369" s="4">
        <v>17738461.23</v>
      </c>
      <c r="S1369" s="4"/>
    </row>
    <row r="1370" spans="1:19" hidden="1" x14ac:dyDescent="0.25">
      <c r="A1370" s="37" t="s">
        <v>534</v>
      </c>
      <c r="B1370" s="6" t="s">
        <v>1572</v>
      </c>
      <c r="C1370" s="4">
        <f t="shared" si="169"/>
        <v>14650481.4</v>
      </c>
      <c r="D1370" s="4">
        <f t="shared" si="170"/>
        <v>306951.54000000004</v>
      </c>
      <c r="E1370" s="4"/>
      <c r="F1370" s="4"/>
      <c r="G1370" s="4"/>
      <c r="H1370" s="4"/>
      <c r="I1370" s="4"/>
      <c r="J1370" s="4"/>
      <c r="K1370" s="4"/>
      <c r="L1370" s="1"/>
      <c r="M1370" s="4"/>
      <c r="N1370" s="5"/>
      <c r="O1370" s="4"/>
      <c r="P1370" s="4"/>
      <c r="Q1370" s="4"/>
      <c r="R1370" s="4">
        <v>14343529.859999999</v>
      </c>
      <c r="S1370" s="4"/>
    </row>
    <row r="1371" spans="1:19" hidden="1" x14ac:dyDescent="0.25">
      <c r="A1371" s="37" t="s">
        <v>536</v>
      </c>
      <c r="B1371" s="6" t="s">
        <v>1578</v>
      </c>
      <c r="C1371" s="4">
        <f t="shared" si="169"/>
        <v>33258929.920000002</v>
      </c>
      <c r="D1371" s="4">
        <f t="shared" si="170"/>
        <v>696828.97</v>
      </c>
      <c r="E1371" s="4"/>
      <c r="F1371" s="4"/>
      <c r="G1371" s="4"/>
      <c r="H1371" s="4"/>
      <c r="I1371" s="4"/>
      <c r="J1371" s="4"/>
      <c r="K1371" s="4"/>
      <c r="L1371" s="1"/>
      <c r="M1371" s="4"/>
      <c r="N1371" s="5" t="s">
        <v>1673</v>
      </c>
      <c r="O1371" s="4">
        <v>14672873.810000001</v>
      </c>
      <c r="P1371" s="4"/>
      <c r="Q1371" s="4"/>
      <c r="R1371" s="4">
        <v>17889227.140000001</v>
      </c>
      <c r="S1371" s="4"/>
    </row>
    <row r="1372" spans="1:19" hidden="1" x14ac:dyDescent="0.25">
      <c r="A1372" s="37" t="s">
        <v>538</v>
      </c>
      <c r="B1372" s="6" t="s">
        <v>1580</v>
      </c>
      <c r="C1372" s="4">
        <f t="shared" si="169"/>
        <v>26566930.379999999</v>
      </c>
      <c r="D1372" s="4">
        <f t="shared" si="170"/>
        <v>556620.63</v>
      </c>
      <c r="E1372" s="4"/>
      <c r="F1372" s="4"/>
      <c r="G1372" s="4"/>
      <c r="H1372" s="4"/>
      <c r="I1372" s="4"/>
      <c r="J1372" s="4"/>
      <c r="K1372" s="4"/>
      <c r="L1372" s="1"/>
      <c r="M1372" s="4"/>
      <c r="N1372" s="5" t="s">
        <v>1673</v>
      </c>
      <c r="O1372" s="4">
        <v>11644056.93</v>
      </c>
      <c r="P1372" s="4"/>
      <c r="Q1372" s="4"/>
      <c r="R1372" s="4">
        <v>14366252.82</v>
      </c>
      <c r="S1372" s="4"/>
    </row>
    <row r="1373" spans="1:19" hidden="1" x14ac:dyDescent="0.25">
      <c r="A1373" s="37" t="s">
        <v>540</v>
      </c>
      <c r="B1373" s="6" t="s">
        <v>1560</v>
      </c>
      <c r="C1373" s="4">
        <f t="shared" si="169"/>
        <v>14130194.82</v>
      </c>
      <c r="D1373" s="4">
        <f t="shared" si="170"/>
        <v>296050.69</v>
      </c>
      <c r="E1373" s="4"/>
      <c r="F1373" s="4"/>
      <c r="G1373" s="4"/>
      <c r="H1373" s="4"/>
      <c r="I1373" s="4"/>
      <c r="J1373" s="4"/>
      <c r="K1373" s="4"/>
      <c r="L1373" s="1"/>
      <c r="M1373" s="4"/>
      <c r="N1373" s="5" t="s">
        <v>1673</v>
      </c>
      <c r="O1373" s="4">
        <v>13834144.130000001</v>
      </c>
      <c r="P1373" s="4"/>
      <c r="Q1373" s="4"/>
      <c r="R1373" s="4"/>
      <c r="S1373" s="4"/>
    </row>
    <row r="1374" spans="1:19" hidden="1" x14ac:dyDescent="0.25">
      <c r="A1374" s="37" t="s">
        <v>542</v>
      </c>
      <c r="B1374" s="6" t="s">
        <v>1583</v>
      </c>
      <c r="C1374" s="4">
        <f t="shared" si="169"/>
        <v>28670539.73</v>
      </c>
      <c r="D1374" s="4">
        <f t="shared" si="170"/>
        <v>600694.69000000006</v>
      </c>
      <c r="E1374" s="4"/>
      <c r="F1374" s="4"/>
      <c r="G1374" s="4">
        <v>2575000</v>
      </c>
      <c r="H1374" s="4"/>
      <c r="I1374" s="4"/>
      <c r="J1374" s="4"/>
      <c r="K1374" s="4"/>
      <c r="L1374" s="1"/>
      <c r="M1374" s="4"/>
      <c r="N1374" s="5" t="s">
        <v>1673</v>
      </c>
      <c r="O1374" s="4">
        <v>11407400.300000001</v>
      </c>
      <c r="P1374" s="4"/>
      <c r="Q1374" s="4"/>
      <c r="R1374" s="4">
        <v>14087444.74</v>
      </c>
      <c r="S1374" s="4"/>
    </row>
    <row r="1375" spans="1:19" hidden="1" x14ac:dyDescent="0.25">
      <c r="A1375" s="37" t="s">
        <v>544</v>
      </c>
      <c r="B1375" s="6" t="s">
        <v>1562</v>
      </c>
      <c r="C1375" s="4">
        <f t="shared" si="169"/>
        <v>4088807.7</v>
      </c>
      <c r="D1375" s="4">
        <f t="shared" si="170"/>
        <v>85667.209999999992</v>
      </c>
      <c r="E1375" s="4"/>
      <c r="F1375" s="4"/>
      <c r="G1375" s="4"/>
      <c r="H1375" s="4"/>
      <c r="I1375" s="4"/>
      <c r="J1375" s="4"/>
      <c r="K1375" s="4"/>
      <c r="L1375" s="1"/>
      <c r="M1375" s="4"/>
      <c r="N1375" s="5" t="s">
        <v>1674</v>
      </c>
      <c r="O1375" s="4">
        <v>4003140.49</v>
      </c>
      <c r="P1375" s="4"/>
      <c r="Q1375" s="4"/>
      <c r="R1375" s="4"/>
      <c r="S1375" s="4"/>
    </row>
    <row r="1376" spans="1:19" hidden="1" x14ac:dyDescent="0.25">
      <c r="A1376" s="37" t="s">
        <v>546</v>
      </c>
      <c r="B1376" s="6" t="s">
        <v>1564</v>
      </c>
      <c r="C1376" s="4">
        <f t="shared" si="169"/>
        <v>11063732.82</v>
      </c>
      <c r="D1376" s="4">
        <f t="shared" si="170"/>
        <v>231803.30000000002</v>
      </c>
      <c r="E1376" s="4"/>
      <c r="F1376" s="4"/>
      <c r="G1376" s="4"/>
      <c r="H1376" s="4"/>
      <c r="I1376" s="4"/>
      <c r="J1376" s="4"/>
      <c r="K1376" s="4"/>
      <c r="L1376" s="1"/>
      <c r="M1376" s="4"/>
      <c r="N1376" s="5"/>
      <c r="O1376" s="4"/>
      <c r="P1376" s="4"/>
      <c r="Q1376" s="4"/>
      <c r="R1376" s="4">
        <v>10831929.52</v>
      </c>
      <c r="S1376" s="4"/>
    </row>
    <row r="1377" spans="1:19" hidden="1" x14ac:dyDescent="0.25">
      <c r="A1377" s="37" t="s">
        <v>548</v>
      </c>
      <c r="B1377" s="6" t="s">
        <v>1566</v>
      </c>
      <c r="C1377" s="4">
        <f t="shared" si="169"/>
        <v>14888532.449999999</v>
      </c>
      <c r="D1377" s="4">
        <f t="shared" si="170"/>
        <v>311939.10000000003</v>
      </c>
      <c r="E1377" s="4"/>
      <c r="F1377" s="4"/>
      <c r="G1377" s="4"/>
      <c r="H1377" s="4"/>
      <c r="I1377" s="4"/>
      <c r="J1377" s="4"/>
      <c r="K1377" s="4"/>
      <c r="L1377" s="1"/>
      <c r="M1377" s="4"/>
      <c r="N1377" s="5"/>
      <c r="O1377" s="4"/>
      <c r="P1377" s="4"/>
      <c r="Q1377" s="4"/>
      <c r="R1377" s="4">
        <v>14576593.35</v>
      </c>
      <c r="S1377" s="4"/>
    </row>
    <row r="1378" spans="1:19" hidden="1" x14ac:dyDescent="0.25">
      <c r="A1378" s="37" t="s">
        <v>550</v>
      </c>
      <c r="B1378" s="6" t="s">
        <v>1568</v>
      </c>
      <c r="C1378" s="4">
        <f t="shared" si="169"/>
        <v>7413903.6399999997</v>
      </c>
      <c r="D1378" s="4">
        <f t="shared" si="170"/>
        <v>155333.41</v>
      </c>
      <c r="E1378" s="4"/>
      <c r="F1378" s="4"/>
      <c r="G1378" s="4"/>
      <c r="H1378" s="4"/>
      <c r="I1378" s="4"/>
      <c r="J1378" s="4"/>
      <c r="K1378" s="4"/>
      <c r="L1378" s="1"/>
      <c r="M1378" s="4"/>
      <c r="N1378" s="5" t="s">
        <v>1673</v>
      </c>
      <c r="O1378" s="4">
        <v>7258570.2299999995</v>
      </c>
      <c r="P1378" s="4"/>
      <c r="Q1378" s="4"/>
      <c r="R1378" s="4"/>
      <c r="S1378" s="4"/>
    </row>
    <row r="1379" spans="1:19" ht="15" hidden="1" customHeight="1" x14ac:dyDescent="0.25">
      <c r="A1379" s="93" t="s">
        <v>1910</v>
      </c>
      <c r="B1379" s="94"/>
      <c r="C1379" s="2">
        <f t="shared" ref="C1379:M1379" si="171">SUM(C1360:C1378)</f>
        <v>321900203.89999998</v>
      </c>
      <c r="D1379" s="2">
        <f t="shared" si="171"/>
        <v>6744335.6699999999</v>
      </c>
      <c r="E1379" s="2">
        <f t="shared" si="171"/>
        <v>0</v>
      </c>
      <c r="F1379" s="2">
        <f t="shared" si="171"/>
        <v>0</v>
      </c>
      <c r="G1379" s="2">
        <f t="shared" si="171"/>
        <v>2575000</v>
      </c>
      <c r="H1379" s="2">
        <f t="shared" si="171"/>
        <v>0</v>
      </c>
      <c r="I1379" s="2">
        <f t="shared" si="171"/>
        <v>0</v>
      </c>
      <c r="J1379" s="2">
        <f t="shared" si="171"/>
        <v>0</v>
      </c>
      <c r="K1379" s="2">
        <f t="shared" si="171"/>
        <v>0</v>
      </c>
      <c r="L1379" s="15">
        <f t="shared" si="171"/>
        <v>0</v>
      </c>
      <c r="M1379" s="2">
        <f t="shared" si="171"/>
        <v>0</v>
      </c>
      <c r="N1379" s="2" t="s">
        <v>1675</v>
      </c>
      <c r="O1379" s="2">
        <f>SUM(O1360:O1378)</f>
        <v>88283986.620000005</v>
      </c>
      <c r="P1379" s="2">
        <f>SUM(P1360:P1378)</f>
        <v>0</v>
      </c>
      <c r="Q1379" s="2">
        <f>SUM(Q1360:Q1378)</f>
        <v>0</v>
      </c>
      <c r="R1379" s="2">
        <f>SUM(R1360:R1378)</f>
        <v>224296881.61000001</v>
      </c>
      <c r="S1379" s="2">
        <f>SUM(S1360:S1378)</f>
        <v>0</v>
      </c>
    </row>
    <row r="1380" spans="1:19" ht="15" hidden="1" customHeight="1" x14ac:dyDescent="0.25">
      <c r="A1380" s="95" t="s">
        <v>1891</v>
      </c>
      <c r="B1380" s="96"/>
      <c r="C1380" s="97"/>
      <c r="D1380" s="2"/>
      <c r="E1380" s="2"/>
      <c r="F1380" s="2"/>
      <c r="G1380" s="2"/>
      <c r="H1380" s="2"/>
      <c r="I1380" s="2"/>
      <c r="J1380" s="2"/>
      <c r="K1380" s="2"/>
      <c r="L1380" s="15"/>
      <c r="M1380" s="2"/>
      <c r="N1380" s="3"/>
      <c r="O1380" s="2"/>
      <c r="P1380" s="2"/>
      <c r="Q1380" s="2"/>
      <c r="R1380" s="2"/>
      <c r="S1380" s="2"/>
    </row>
    <row r="1381" spans="1:19" hidden="1" x14ac:dyDescent="0.25">
      <c r="A1381" s="37" t="s">
        <v>552</v>
      </c>
      <c r="B1381" s="6" t="s">
        <v>1746</v>
      </c>
      <c r="C1381" s="4">
        <f t="shared" ref="C1381:C1389" si="172">ROUNDUP(SUM(D1381+E1381+F1381+G1381+H1381+I1381+J1381+K1381+M1381+O1381+P1381+Q1381+R1381+S1381),2)</f>
        <v>79029345.879999995</v>
      </c>
      <c r="D1381" s="2"/>
      <c r="E1381" s="2"/>
      <c r="F1381" s="2"/>
      <c r="G1381" s="2"/>
      <c r="H1381" s="4">
        <v>22126500.059999999</v>
      </c>
      <c r="I1381" s="4">
        <v>9661745.8200000003</v>
      </c>
      <c r="J1381" s="4">
        <v>12647995.26</v>
      </c>
      <c r="K1381" s="2"/>
      <c r="L1381" s="15"/>
      <c r="M1381" s="2"/>
      <c r="N1381" s="3"/>
      <c r="O1381" s="2"/>
      <c r="P1381" s="2"/>
      <c r="Q1381" s="4"/>
      <c r="R1381" s="4">
        <v>34593104.739999995</v>
      </c>
      <c r="S1381" s="2"/>
    </row>
    <row r="1382" spans="1:19" hidden="1" x14ac:dyDescent="0.25">
      <c r="A1382" s="37" t="s">
        <v>554</v>
      </c>
      <c r="B1382" s="6" t="s">
        <v>1595</v>
      </c>
      <c r="C1382" s="4">
        <f t="shared" si="172"/>
        <v>6571614.71</v>
      </c>
      <c r="D1382" s="4">
        <f t="shared" ref="D1382:D1389" si="173">ROUNDUP(SUM(F1382+G1382+H1382+I1382+J1382+K1382+M1382+O1382+P1382+Q1382+R1382+S1382)*0.0214,2)</f>
        <v>137686.08000000002</v>
      </c>
      <c r="E1382" s="4"/>
      <c r="F1382" s="4">
        <v>1186969.06</v>
      </c>
      <c r="G1382" s="4"/>
      <c r="H1382" s="4"/>
      <c r="I1382" s="4"/>
      <c r="J1382" s="4">
        <v>650330.56999999995</v>
      </c>
      <c r="K1382" s="4"/>
      <c r="L1382" s="1"/>
      <c r="M1382" s="4"/>
      <c r="N1382" s="5"/>
      <c r="O1382" s="4"/>
      <c r="P1382" s="4"/>
      <c r="Q1382" s="4">
        <v>4596629</v>
      </c>
      <c r="R1382" s="4"/>
      <c r="S1382" s="4"/>
    </row>
    <row r="1383" spans="1:19" hidden="1" x14ac:dyDescent="0.25">
      <c r="A1383" s="37" t="s">
        <v>556</v>
      </c>
      <c r="B1383" s="6" t="s">
        <v>1601</v>
      </c>
      <c r="C1383" s="4">
        <f t="shared" si="172"/>
        <v>19276520.600000001</v>
      </c>
      <c r="D1383" s="4">
        <f t="shared" si="173"/>
        <v>403874.63</v>
      </c>
      <c r="E1383" s="4"/>
      <c r="F1383" s="4"/>
      <c r="G1383" s="4"/>
      <c r="H1383" s="4"/>
      <c r="I1383" s="4"/>
      <c r="J1383" s="4"/>
      <c r="K1383" s="4"/>
      <c r="L1383" s="1"/>
      <c r="M1383" s="4"/>
      <c r="N1383" s="5" t="s">
        <v>1673</v>
      </c>
      <c r="O1383" s="4">
        <v>18872645.970000003</v>
      </c>
      <c r="P1383" s="4"/>
      <c r="Q1383" s="4"/>
      <c r="R1383" s="4"/>
      <c r="S1383" s="4"/>
    </row>
    <row r="1384" spans="1:19" hidden="1" x14ac:dyDescent="0.25">
      <c r="A1384" s="37" t="s">
        <v>558</v>
      </c>
      <c r="B1384" s="6" t="s">
        <v>1602</v>
      </c>
      <c r="C1384" s="4">
        <f t="shared" si="172"/>
        <v>47637870.840000004</v>
      </c>
      <c r="D1384" s="4">
        <f t="shared" si="173"/>
        <v>998091.29</v>
      </c>
      <c r="E1384" s="4"/>
      <c r="F1384" s="4"/>
      <c r="G1384" s="4"/>
      <c r="H1384" s="4"/>
      <c r="I1384" s="4"/>
      <c r="J1384" s="4"/>
      <c r="K1384" s="4"/>
      <c r="L1384" s="1"/>
      <c r="M1384" s="4"/>
      <c r="N1384" s="5"/>
      <c r="O1384" s="4"/>
      <c r="P1384" s="4"/>
      <c r="Q1384" s="4"/>
      <c r="R1384" s="4">
        <v>46639779.549999997</v>
      </c>
      <c r="S1384" s="4"/>
    </row>
    <row r="1385" spans="1:19" hidden="1" x14ac:dyDescent="0.25">
      <c r="A1385" s="37" t="s">
        <v>560</v>
      </c>
      <c r="B1385" s="6" t="s">
        <v>1612</v>
      </c>
      <c r="C1385" s="4">
        <f t="shared" si="172"/>
        <v>9055589.8699999992</v>
      </c>
      <c r="D1385" s="4">
        <f t="shared" si="173"/>
        <v>189729.42</v>
      </c>
      <c r="E1385" s="4"/>
      <c r="F1385" s="4">
        <v>898477.28</v>
      </c>
      <c r="G1385" s="4"/>
      <c r="H1385" s="4"/>
      <c r="I1385" s="4"/>
      <c r="J1385" s="4"/>
      <c r="K1385" s="4"/>
      <c r="L1385" s="1"/>
      <c r="M1385" s="4"/>
      <c r="N1385" s="5" t="s">
        <v>1673</v>
      </c>
      <c r="O1385" s="4">
        <v>7967383.1699999999</v>
      </c>
      <c r="P1385" s="4"/>
      <c r="Q1385" s="4"/>
      <c r="R1385" s="4"/>
      <c r="S1385" s="4"/>
    </row>
    <row r="1386" spans="1:19" hidden="1" x14ac:dyDescent="0.25">
      <c r="A1386" s="37" t="s">
        <v>562</v>
      </c>
      <c r="B1386" s="6" t="s">
        <v>1611</v>
      </c>
      <c r="C1386" s="4">
        <f t="shared" si="172"/>
        <v>19290751.969999999</v>
      </c>
      <c r="D1386" s="4">
        <f>ROUNDUP(SUM(F1386+G1386+H1386+I1386+J1386+K1386+M1386+O1386+P1386+Q1386+R1386+S1386)*0.0214,2)</f>
        <v>404172.79999999999</v>
      </c>
      <c r="E1386" s="4"/>
      <c r="F1386" s="4"/>
      <c r="G1386" s="4"/>
      <c r="H1386" s="4"/>
      <c r="I1386" s="4"/>
      <c r="J1386" s="4"/>
      <c r="K1386" s="4"/>
      <c r="L1386" s="1"/>
      <c r="M1386" s="4"/>
      <c r="N1386" s="5" t="s">
        <v>1673</v>
      </c>
      <c r="O1386" s="4">
        <v>8975742.5999999996</v>
      </c>
      <c r="P1386" s="4"/>
      <c r="Q1386" s="4">
        <v>9910836.5700000003</v>
      </c>
      <c r="R1386" s="4"/>
      <c r="S1386" s="4"/>
    </row>
    <row r="1387" spans="1:19" hidden="1" x14ac:dyDescent="0.25">
      <c r="A1387" s="37" t="s">
        <v>564</v>
      </c>
      <c r="B1387" s="6" t="s">
        <v>1616</v>
      </c>
      <c r="C1387" s="4">
        <f t="shared" si="172"/>
        <v>47388259.130000003</v>
      </c>
      <c r="D1387" s="4">
        <f t="shared" si="173"/>
        <v>992861.51</v>
      </c>
      <c r="E1387" s="4"/>
      <c r="F1387" s="4"/>
      <c r="G1387" s="4"/>
      <c r="H1387" s="4"/>
      <c r="I1387" s="4"/>
      <c r="J1387" s="4"/>
      <c r="K1387" s="4"/>
      <c r="L1387" s="1"/>
      <c r="M1387" s="4"/>
      <c r="N1387" s="5" t="s">
        <v>1673</v>
      </c>
      <c r="O1387" s="4">
        <v>46395397.619999997</v>
      </c>
      <c r="P1387" s="4"/>
      <c r="Q1387" s="4"/>
      <c r="R1387" s="4"/>
      <c r="S1387" s="4"/>
    </row>
    <row r="1388" spans="1:19" hidden="1" x14ac:dyDescent="0.25">
      <c r="A1388" s="37" t="s">
        <v>566</v>
      </c>
      <c r="B1388" s="6" t="s">
        <v>1617</v>
      </c>
      <c r="C1388" s="4">
        <f t="shared" si="172"/>
        <v>9904510.8100000005</v>
      </c>
      <c r="D1388" s="4">
        <f t="shared" si="173"/>
        <v>207515.7</v>
      </c>
      <c r="E1388" s="4"/>
      <c r="F1388" s="4"/>
      <c r="G1388" s="4"/>
      <c r="H1388" s="4"/>
      <c r="I1388" s="4"/>
      <c r="J1388" s="4"/>
      <c r="K1388" s="4"/>
      <c r="L1388" s="1"/>
      <c r="M1388" s="4"/>
      <c r="N1388" s="5" t="s">
        <v>1673</v>
      </c>
      <c r="O1388" s="4">
        <v>9696995.1099999994</v>
      </c>
      <c r="P1388" s="4"/>
      <c r="Q1388" s="4"/>
      <c r="R1388" s="4"/>
      <c r="S1388" s="4"/>
    </row>
    <row r="1389" spans="1:19" hidden="1" x14ac:dyDescent="0.25">
      <c r="A1389" s="37" t="s">
        <v>568</v>
      </c>
      <c r="B1389" s="6" t="s">
        <v>1631</v>
      </c>
      <c r="C1389" s="4">
        <f t="shared" si="172"/>
        <v>31259509.109999999</v>
      </c>
      <c r="D1389" s="4">
        <f t="shared" si="173"/>
        <v>654937.82999999996</v>
      </c>
      <c r="E1389" s="4"/>
      <c r="F1389" s="4"/>
      <c r="G1389" s="4"/>
      <c r="H1389" s="4"/>
      <c r="I1389" s="4"/>
      <c r="J1389" s="4"/>
      <c r="K1389" s="4"/>
      <c r="L1389" s="1"/>
      <c r="M1389" s="4"/>
      <c r="N1389" s="5" t="s">
        <v>1673</v>
      </c>
      <c r="O1389" s="4"/>
      <c r="P1389" s="4"/>
      <c r="Q1389" s="4"/>
      <c r="R1389" s="4">
        <v>30604571.280000001</v>
      </c>
      <c r="S1389" s="4"/>
    </row>
    <row r="1390" spans="1:19" ht="15" hidden="1" customHeight="1" x14ac:dyDescent="0.25">
      <c r="A1390" s="93" t="s">
        <v>1911</v>
      </c>
      <c r="B1390" s="94"/>
      <c r="C1390" s="2">
        <f t="shared" ref="C1390:M1390" si="174">SUM(C1381:C1389)</f>
        <v>269413972.92000002</v>
      </c>
      <c r="D1390" s="2">
        <f t="shared" si="174"/>
        <v>3988869.26</v>
      </c>
      <c r="E1390" s="2">
        <f t="shared" si="174"/>
        <v>0</v>
      </c>
      <c r="F1390" s="2">
        <f t="shared" si="174"/>
        <v>2085446.34</v>
      </c>
      <c r="G1390" s="2">
        <f t="shared" si="174"/>
        <v>0</v>
      </c>
      <c r="H1390" s="2">
        <f t="shared" si="174"/>
        <v>22126500.059999999</v>
      </c>
      <c r="I1390" s="2">
        <f t="shared" si="174"/>
        <v>9661745.8200000003</v>
      </c>
      <c r="J1390" s="2">
        <f t="shared" si="174"/>
        <v>13298325.83</v>
      </c>
      <c r="K1390" s="2">
        <f t="shared" si="174"/>
        <v>0</v>
      </c>
      <c r="L1390" s="16">
        <f t="shared" si="174"/>
        <v>0</v>
      </c>
      <c r="M1390" s="2">
        <f t="shared" si="174"/>
        <v>0</v>
      </c>
      <c r="N1390" s="2" t="s">
        <v>1675</v>
      </c>
      <c r="O1390" s="2">
        <f>SUM(O1381:O1389)</f>
        <v>91908164.469999999</v>
      </c>
      <c r="P1390" s="2">
        <f>SUM(P1381:P1389)</f>
        <v>0</v>
      </c>
      <c r="Q1390" s="2">
        <f>SUM(Q1381:Q1389)</f>
        <v>14507465.57</v>
      </c>
      <c r="R1390" s="2">
        <f>SUM(R1381:R1389)</f>
        <v>111837455.56999999</v>
      </c>
      <c r="S1390" s="2">
        <f>SUM(S1381:S1389)</f>
        <v>0</v>
      </c>
    </row>
    <row r="1391" spans="1:19" ht="15" hidden="1" customHeight="1" x14ac:dyDescent="0.25">
      <c r="A1391" s="95" t="s">
        <v>1893</v>
      </c>
      <c r="B1391" s="96"/>
      <c r="C1391" s="97"/>
      <c r="D1391" s="2"/>
      <c r="E1391" s="2"/>
      <c r="F1391" s="2"/>
      <c r="G1391" s="2"/>
      <c r="H1391" s="2"/>
      <c r="I1391" s="2"/>
      <c r="J1391" s="2"/>
      <c r="K1391" s="2"/>
      <c r="L1391" s="15"/>
      <c r="M1391" s="2"/>
      <c r="N1391" s="3"/>
      <c r="O1391" s="2"/>
      <c r="P1391" s="2"/>
      <c r="Q1391" s="2"/>
      <c r="R1391" s="2"/>
      <c r="S1391" s="2"/>
    </row>
    <row r="1392" spans="1:19" hidden="1" x14ac:dyDescent="0.25">
      <c r="A1392" s="37" t="s">
        <v>570</v>
      </c>
      <c r="B1392" s="6" t="s">
        <v>1646</v>
      </c>
      <c r="C1392" s="4">
        <f t="shared" ref="C1392:C1398" si="175">ROUNDUP(SUM(D1392+E1392+F1392+G1392+H1392+I1392+J1392+K1392+M1392+O1392+P1392+Q1392+R1392+S1392),2)</f>
        <v>5008064.12</v>
      </c>
      <c r="D1392" s="4">
        <f t="shared" ref="D1392:D1398" si="176">ROUNDUP(SUM(F1392+G1392+H1392+I1392+J1392+K1392+M1392+O1392+P1392+Q1392+R1392+S1392)*0.0214,2)</f>
        <v>104927.14</v>
      </c>
      <c r="E1392" s="4"/>
      <c r="F1392" s="4"/>
      <c r="G1392" s="4"/>
      <c r="H1392" s="4"/>
      <c r="I1392" s="4"/>
      <c r="J1392" s="4"/>
      <c r="K1392" s="4"/>
      <c r="L1392" s="1"/>
      <c r="M1392" s="4"/>
      <c r="N1392" s="5" t="s">
        <v>1673</v>
      </c>
      <c r="O1392" s="4">
        <v>4903136.9800000004</v>
      </c>
      <c r="P1392" s="4"/>
      <c r="Q1392" s="4"/>
      <c r="R1392" s="4"/>
      <c r="S1392" s="4"/>
    </row>
    <row r="1393" spans="1:19" hidden="1" x14ac:dyDescent="0.25">
      <c r="A1393" s="37" t="s">
        <v>572</v>
      </c>
      <c r="B1393" s="6" t="s">
        <v>1648</v>
      </c>
      <c r="C1393" s="4">
        <f t="shared" si="175"/>
        <v>13700769.5</v>
      </c>
      <c r="D1393" s="4">
        <f t="shared" si="176"/>
        <v>287053.53000000003</v>
      </c>
      <c r="E1393" s="4"/>
      <c r="F1393" s="4"/>
      <c r="G1393" s="4"/>
      <c r="H1393" s="4"/>
      <c r="I1393" s="4"/>
      <c r="J1393" s="4"/>
      <c r="K1393" s="4"/>
      <c r="L1393" s="1"/>
      <c r="M1393" s="4"/>
      <c r="N1393" s="5"/>
      <c r="O1393" s="4"/>
      <c r="P1393" s="4"/>
      <c r="Q1393" s="4">
        <v>13413715.970000001</v>
      </c>
      <c r="R1393" s="4"/>
      <c r="S1393" s="4"/>
    </row>
    <row r="1394" spans="1:19" hidden="1" x14ac:dyDescent="0.25">
      <c r="A1394" s="37" t="s">
        <v>574</v>
      </c>
      <c r="B1394" s="6" t="s">
        <v>1649</v>
      </c>
      <c r="C1394" s="4">
        <f t="shared" si="175"/>
        <v>17868858.52</v>
      </c>
      <c r="D1394" s="4">
        <f t="shared" si="176"/>
        <v>374381.81</v>
      </c>
      <c r="E1394" s="4"/>
      <c r="F1394" s="4">
        <v>5442154.1200000001</v>
      </c>
      <c r="G1394" s="4"/>
      <c r="H1394" s="4"/>
      <c r="I1394" s="4"/>
      <c r="J1394" s="4">
        <v>2981711.4</v>
      </c>
      <c r="K1394" s="4"/>
      <c r="L1394" s="1"/>
      <c r="M1394" s="4"/>
      <c r="N1394" s="5"/>
      <c r="O1394" s="4"/>
      <c r="P1394" s="4"/>
      <c r="Q1394" s="4">
        <v>9070611.1899999995</v>
      </c>
      <c r="R1394" s="4"/>
      <c r="S1394" s="4"/>
    </row>
    <row r="1395" spans="1:19" hidden="1" x14ac:dyDescent="0.25">
      <c r="A1395" s="37" t="s">
        <v>576</v>
      </c>
      <c r="B1395" s="6" t="s">
        <v>1655</v>
      </c>
      <c r="C1395" s="4">
        <f t="shared" si="175"/>
        <v>13204930.58</v>
      </c>
      <c r="D1395" s="4">
        <f t="shared" si="176"/>
        <v>276664.89</v>
      </c>
      <c r="E1395" s="4"/>
      <c r="F1395" s="4"/>
      <c r="G1395" s="4"/>
      <c r="H1395" s="4"/>
      <c r="I1395" s="4"/>
      <c r="J1395" s="4"/>
      <c r="K1395" s="4">
        <v>1987019.04</v>
      </c>
      <c r="L1395" s="1"/>
      <c r="M1395" s="4"/>
      <c r="N1395" s="5" t="s">
        <v>1673</v>
      </c>
      <c r="O1395" s="4">
        <v>10941246.65</v>
      </c>
      <c r="P1395" s="4"/>
      <c r="Q1395" s="4"/>
      <c r="R1395" s="4"/>
      <c r="S1395" s="4"/>
    </row>
    <row r="1396" spans="1:19" hidden="1" x14ac:dyDescent="0.25">
      <c r="A1396" s="37" t="s">
        <v>578</v>
      </c>
      <c r="B1396" s="6" t="s">
        <v>1656</v>
      </c>
      <c r="C1396" s="4">
        <f t="shared" si="175"/>
        <v>27352730.100000001</v>
      </c>
      <c r="D1396" s="4">
        <f t="shared" si="176"/>
        <v>573084.42000000004</v>
      </c>
      <c r="E1396" s="4"/>
      <c r="F1396" s="4">
        <v>2119273.2999999998</v>
      </c>
      <c r="G1396" s="4">
        <v>3078069.23</v>
      </c>
      <c r="H1396" s="4">
        <v>2031293.9</v>
      </c>
      <c r="I1396" s="4">
        <v>886983.72</v>
      </c>
      <c r="J1396" s="4"/>
      <c r="K1396" s="4"/>
      <c r="L1396" s="1"/>
      <c r="M1396" s="4"/>
      <c r="N1396" s="5" t="s">
        <v>1673</v>
      </c>
      <c r="O1396" s="4">
        <v>9148710.4000000004</v>
      </c>
      <c r="P1396" s="4"/>
      <c r="Q1396" s="4"/>
      <c r="R1396" s="4">
        <v>9515315.129999999</v>
      </c>
      <c r="S1396" s="4"/>
    </row>
    <row r="1397" spans="1:19" hidden="1" x14ac:dyDescent="0.25">
      <c r="A1397" s="37" t="s">
        <v>580</v>
      </c>
      <c r="B1397" s="6" t="s">
        <v>1661</v>
      </c>
      <c r="C1397" s="4">
        <f t="shared" si="175"/>
        <v>17705561.350000001</v>
      </c>
      <c r="D1397" s="4">
        <f t="shared" si="176"/>
        <v>370960.46</v>
      </c>
      <c r="E1397" s="4"/>
      <c r="F1397" s="4">
        <v>3985256.86</v>
      </c>
      <c r="G1397" s="4"/>
      <c r="H1397" s="4"/>
      <c r="I1397" s="4"/>
      <c r="J1397" s="4"/>
      <c r="K1397" s="4"/>
      <c r="L1397" s="1"/>
      <c r="M1397" s="4"/>
      <c r="N1397" s="5"/>
      <c r="O1397" s="4"/>
      <c r="P1397" s="4"/>
      <c r="Q1397" s="4"/>
      <c r="R1397" s="4">
        <v>13349344.029999999</v>
      </c>
      <c r="S1397" s="4"/>
    </row>
    <row r="1398" spans="1:19" hidden="1" x14ac:dyDescent="0.25">
      <c r="A1398" s="37" t="s">
        <v>581</v>
      </c>
      <c r="B1398" s="6" t="s">
        <v>1664</v>
      </c>
      <c r="C1398" s="4">
        <f t="shared" si="175"/>
        <v>2024253.85</v>
      </c>
      <c r="D1398" s="4">
        <f t="shared" si="176"/>
        <v>42411.43</v>
      </c>
      <c r="E1398" s="4"/>
      <c r="F1398" s="4"/>
      <c r="G1398" s="4"/>
      <c r="H1398" s="4"/>
      <c r="I1398" s="4"/>
      <c r="J1398" s="4"/>
      <c r="K1398" s="4"/>
      <c r="L1398" s="1"/>
      <c r="M1398" s="4"/>
      <c r="N1398" s="5"/>
      <c r="O1398" s="4"/>
      <c r="P1398" s="4"/>
      <c r="Q1398" s="4">
        <v>1981842.42</v>
      </c>
      <c r="R1398" s="4"/>
      <c r="S1398" s="4"/>
    </row>
    <row r="1399" spans="1:19" ht="15" hidden="1" customHeight="1" x14ac:dyDescent="0.25">
      <c r="A1399" s="93" t="s">
        <v>1912</v>
      </c>
      <c r="B1399" s="94"/>
      <c r="C1399" s="2">
        <f t="shared" ref="C1399:M1399" si="177">SUM(C1392:C1398)</f>
        <v>96865168.019999981</v>
      </c>
      <c r="D1399" s="2">
        <f t="shared" si="177"/>
        <v>2029483.68</v>
      </c>
      <c r="E1399" s="2">
        <f t="shared" si="177"/>
        <v>0</v>
      </c>
      <c r="F1399" s="2">
        <f t="shared" si="177"/>
        <v>11546684.279999999</v>
      </c>
      <c r="G1399" s="2">
        <f t="shared" si="177"/>
        <v>3078069.23</v>
      </c>
      <c r="H1399" s="2">
        <f t="shared" si="177"/>
        <v>2031293.9</v>
      </c>
      <c r="I1399" s="2">
        <f t="shared" si="177"/>
        <v>886983.72</v>
      </c>
      <c r="J1399" s="2">
        <f t="shared" si="177"/>
        <v>2981711.4</v>
      </c>
      <c r="K1399" s="2">
        <f t="shared" si="177"/>
        <v>1987019.04</v>
      </c>
      <c r="L1399" s="15">
        <f t="shared" si="177"/>
        <v>0</v>
      </c>
      <c r="M1399" s="2">
        <f t="shared" si="177"/>
        <v>0</v>
      </c>
      <c r="N1399" s="2" t="s">
        <v>1675</v>
      </c>
      <c r="O1399" s="2">
        <f>SUM(O1392:O1398)</f>
        <v>24993094.030000001</v>
      </c>
      <c r="P1399" s="2">
        <f>SUM(P1392:P1398)</f>
        <v>0</v>
      </c>
      <c r="Q1399" s="2">
        <f>SUM(Q1392:Q1398)</f>
        <v>24466169.579999998</v>
      </c>
      <c r="R1399" s="2">
        <f>SUM(R1392:R1398)</f>
        <v>22864659.159999996</v>
      </c>
      <c r="S1399" s="2">
        <f>SUM(S1392:S1398)</f>
        <v>0</v>
      </c>
    </row>
    <row r="1400" spans="1:19" x14ac:dyDescent="0.25">
      <c r="A1400" s="95" t="s">
        <v>1711</v>
      </c>
      <c r="B1400" s="96"/>
      <c r="C1400" s="96"/>
      <c r="D1400" s="96"/>
      <c r="E1400" s="96"/>
      <c r="F1400" s="96"/>
      <c r="G1400" s="96"/>
      <c r="H1400" s="96"/>
      <c r="I1400" s="96"/>
      <c r="J1400" s="96"/>
      <c r="K1400" s="96"/>
      <c r="L1400" s="96"/>
      <c r="M1400" s="96"/>
      <c r="N1400" s="96"/>
      <c r="O1400" s="96"/>
      <c r="P1400" s="96"/>
      <c r="Q1400" s="97"/>
    </row>
    <row r="1401" spans="1:19" x14ac:dyDescent="0.25">
      <c r="A1401" s="39" t="str">
        <f>A1936</f>
        <v>496</v>
      </c>
      <c r="B1401" s="38" t="s">
        <v>1862</v>
      </c>
      <c r="C1401" s="2">
        <f t="shared" ref="C1401:M1401" si="178">SUM(C1413+C1449+C1462+C1476+C1481+C1532+C1555+C1590+C1604+C1623+C1627+C1646+C1663+C1669+C1689+C1810+C1857+C1860+C1907+C1937)</f>
        <v>8984348068.8899994</v>
      </c>
      <c r="D1401" s="2">
        <f t="shared" si="178"/>
        <v>187677581.06999999</v>
      </c>
      <c r="E1401" s="2">
        <f t="shared" si="178"/>
        <v>26690179.369599994</v>
      </c>
      <c r="F1401" s="2">
        <f t="shared" si="178"/>
        <v>909379327.93999982</v>
      </c>
      <c r="G1401" s="2">
        <f t="shared" si="178"/>
        <v>1946052297.5800002</v>
      </c>
      <c r="H1401" s="2">
        <f t="shared" si="178"/>
        <v>1182831187.3599999</v>
      </c>
      <c r="I1401" s="2">
        <f t="shared" si="178"/>
        <v>490490919.90000004</v>
      </c>
      <c r="J1401" s="2">
        <f t="shared" si="178"/>
        <v>606477869.63</v>
      </c>
      <c r="K1401" s="2">
        <f t="shared" si="178"/>
        <v>25698374.980000004</v>
      </c>
      <c r="L1401" s="15">
        <f t="shared" si="178"/>
        <v>12</v>
      </c>
      <c r="M1401" s="2">
        <f t="shared" si="178"/>
        <v>53760189</v>
      </c>
      <c r="N1401" s="2" t="s">
        <v>1675</v>
      </c>
      <c r="O1401" s="2">
        <f>SUM(O1413+O1449+O1462+O1476+O1481+O1532+O1555+O1590+O1604+O1623+O1627+O1646+O1663+O1669+O1689+O1810+O1857+O1860+O1907+O1937)</f>
        <v>1345440357.6799998</v>
      </c>
      <c r="P1401" s="2">
        <f>SUM(P1413+P1449+P1462+P1476+P1481+P1532+P1555+P1590+P1604+P1623+P1627+P1646+P1663+P1669+P1689+P1810+P1857+P1860+P1907+P1937)</f>
        <v>698553196.83999991</v>
      </c>
      <c r="Q1401" s="2">
        <f>SUM(Q1413+Q1449+Q1462+Q1476+Q1481+Q1532+Q1555+Q1590+Q1604+Q1623+Q1627+Q1646+Q1663+Q1669+Q1689+Q1810+Q1857+Q1860+Q1907+Q1937)</f>
        <v>1044969268.7099999</v>
      </c>
      <c r="R1401" s="2">
        <f>SUM(R1413+R1449+R1462+R1476+R1481+R1532+R1555+R1590+R1604+R1623+R1627+R1646+R1663+R1669+R1689+R1810+R1857+R1860+R1907+R1937)</f>
        <v>459974117.55999994</v>
      </c>
      <c r="S1401" s="2">
        <f>SUM(S1413+S1449+S1462+S1476+S1481+S1532+S1555+S1590+S1604+S1623+S1627+S1646+S1663+S1669+S1689+S1810+S1857+S1860+S1907+S1937)</f>
        <v>6353201.2699999996</v>
      </c>
    </row>
    <row r="1402" spans="1:19" ht="15" hidden="1" customHeight="1" x14ac:dyDescent="0.25">
      <c r="A1402" s="95" t="s">
        <v>1737</v>
      </c>
      <c r="B1402" s="96"/>
      <c r="C1402" s="97"/>
      <c r="D1402" s="2"/>
      <c r="E1402" s="2"/>
      <c r="F1402" s="2"/>
      <c r="G1402" s="2"/>
      <c r="H1402" s="2"/>
      <c r="I1402" s="2"/>
      <c r="J1402" s="2"/>
      <c r="K1402" s="2"/>
      <c r="L1402" s="15"/>
      <c r="M1402" s="2"/>
      <c r="N1402" s="3"/>
      <c r="O1402" s="2"/>
      <c r="P1402" s="2"/>
      <c r="Q1402" s="2"/>
      <c r="R1402" s="2"/>
      <c r="S1402" s="2"/>
    </row>
    <row r="1403" spans="1:19" hidden="1" x14ac:dyDescent="0.25">
      <c r="A1403" s="37" t="s">
        <v>17</v>
      </c>
      <c r="B1403" s="6" t="s">
        <v>37</v>
      </c>
      <c r="C1403" s="4">
        <f t="shared" ref="C1403:C1412" si="179">ROUNDUP(SUM(D1403+E1403+F1403+G1403+H1403+I1403+J1403+K1403+M1403+O1403+P1403+Q1403+R1403+S1403),2)</f>
        <v>9930357.2200000007</v>
      </c>
      <c r="D1403" s="4">
        <f t="shared" ref="D1403:D1412" si="180">ROUNDUP(SUM(F1403+G1403+H1403+I1403+J1403+K1403+M1403+O1403+P1403+Q1403+R1403+S1403)*0.0214,2)</f>
        <v>208057.22</v>
      </c>
      <c r="E1403" s="4"/>
      <c r="F1403" s="4"/>
      <c r="G1403" s="4"/>
      <c r="H1403" s="4"/>
      <c r="I1403" s="4"/>
      <c r="J1403" s="4"/>
      <c r="K1403" s="4"/>
      <c r="L1403" s="1"/>
      <c r="M1403" s="4"/>
      <c r="N1403" s="5"/>
      <c r="O1403" s="4"/>
      <c r="P1403" s="4"/>
      <c r="Q1403" s="4"/>
      <c r="R1403" s="4">
        <v>9722300</v>
      </c>
      <c r="S1403" s="4"/>
    </row>
    <row r="1404" spans="1:19" hidden="1" x14ac:dyDescent="0.25">
      <c r="A1404" s="37" t="s">
        <v>18</v>
      </c>
      <c r="B1404" s="6" t="s">
        <v>40</v>
      </c>
      <c r="C1404" s="4">
        <f t="shared" si="179"/>
        <v>10893231</v>
      </c>
      <c r="D1404" s="4">
        <f t="shared" si="180"/>
        <v>228231</v>
      </c>
      <c r="E1404" s="4"/>
      <c r="F1404" s="4">
        <v>2954000</v>
      </c>
      <c r="G1404" s="4"/>
      <c r="H1404" s="4">
        <v>3934000</v>
      </c>
      <c r="I1404" s="4">
        <v>1433000</v>
      </c>
      <c r="J1404" s="4">
        <v>2344000</v>
      </c>
      <c r="K1404" s="4"/>
      <c r="L1404" s="1"/>
      <c r="M1404" s="4"/>
      <c r="N1404" s="5"/>
      <c r="O1404" s="4"/>
      <c r="P1404" s="4"/>
      <c r="Q1404" s="4"/>
      <c r="R1404" s="4"/>
      <c r="S1404" s="4"/>
    </row>
    <row r="1405" spans="1:19" hidden="1" x14ac:dyDescent="0.25">
      <c r="A1405" s="37" t="s">
        <v>19</v>
      </c>
      <c r="B1405" s="6" t="s">
        <v>41</v>
      </c>
      <c r="C1405" s="4">
        <f t="shared" si="179"/>
        <v>2998830.4</v>
      </c>
      <c r="D1405" s="4">
        <f t="shared" si="180"/>
        <v>62830.400000000001</v>
      </c>
      <c r="E1405" s="4"/>
      <c r="F1405" s="4"/>
      <c r="G1405" s="4"/>
      <c r="H1405" s="4">
        <v>1490000</v>
      </c>
      <c r="I1405" s="4">
        <v>560000</v>
      </c>
      <c r="J1405" s="4">
        <v>886000</v>
      </c>
      <c r="K1405" s="4"/>
      <c r="L1405" s="1"/>
      <c r="M1405" s="4"/>
      <c r="N1405" s="5"/>
      <c r="O1405" s="4"/>
      <c r="P1405" s="4"/>
      <c r="Q1405" s="4"/>
      <c r="R1405" s="4"/>
      <c r="S1405" s="4"/>
    </row>
    <row r="1406" spans="1:19" hidden="1" x14ac:dyDescent="0.25">
      <c r="A1406" s="37" t="s">
        <v>20</v>
      </c>
      <c r="B1406" s="6" t="s">
        <v>42</v>
      </c>
      <c r="C1406" s="4">
        <f t="shared" si="179"/>
        <v>2998830.4</v>
      </c>
      <c r="D1406" s="4">
        <f t="shared" si="180"/>
        <v>62830.400000000001</v>
      </c>
      <c r="E1406" s="4"/>
      <c r="F1406" s="4"/>
      <c r="G1406" s="4"/>
      <c r="H1406" s="4">
        <v>1490000</v>
      </c>
      <c r="I1406" s="4">
        <v>560000</v>
      </c>
      <c r="J1406" s="4">
        <v>886000</v>
      </c>
      <c r="K1406" s="4"/>
      <c r="L1406" s="1"/>
      <c r="M1406" s="4"/>
      <c r="N1406" s="5"/>
      <c r="O1406" s="4"/>
      <c r="P1406" s="4"/>
      <c r="Q1406" s="4"/>
      <c r="R1406" s="4"/>
      <c r="S1406" s="4"/>
    </row>
    <row r="1407" spans="1:19" hidden="1" x14ac:dyDescent="0.25">
      <c r="A1407" s="37" t="s">
        <v>21</v>
      </c>
      <c r="B1407" s="6" t="s">
        <v>43</v>
      </c>
      <c r="C1407" s="4">
        <f t="shared" si="179"/>
        <v>28985106.550000001</v>
      </c>
      <c r="D1407" s="4">
        <f t="shared" si="180"/>
        <v>607285.38</v>
      </c>
      <c r="E1407" s="4"/>
      <c r="F1407" s="4"/>
      <c r="G1407" s="4">
        <v>8672321.1699999999</v>
      </c>
      <c r="H1407" s="4">
        <v>1560000</v>
      </c>
      <c r="I1407" s="4">
        <v>650000</v>
      </c>
      <c r="J1407" s="4">
        <v>1273000</v>
      </c>
      <c r="K1407" s="4"/>
      <c r="L1407" s="1"/>
      <c r="M1407" s="4"/>
      <c r="N1407" s="5"/>
      <c r="O1407" s="4"/>
      <c r="P1407" s="4"/>
      <c r="Q1407" s="4"/>
      <c r="R1407" s="4">
        <v>16222500</v>
      </c>
      <c r="S1407" s="4"/>
    </row>
    <row r="1408" spans="1:19" hidden="1" x14ac:dyDescent="0.25">
      <c r="A1408" s="37" t="s">
        <v>22</v>
      </c>
      <c r="B1408" s="6" t="s">
        <v>44</v>
      </c>
      <c r="C1408" s="4">
        <f t="shared" si="179"/>
        <v>29268421.280000001</v>
      </c>
      <c r="D1408" s="4">
        <f t="shared" si="180"/>
        <v>613221.28</v>
      </c>
      <c r="E1408" s="4"/>
      <c r="F1408" s="4"/>
      <c r="G1408" s="4"/>
      <c r="H1408" s="4"/>
      <c r="I1408" s="4"/>
      <c r="J1408" s="4"/>
      <c r="K1408" s="4"/>
      <c r="L1408" s="1"/>
      <c r="M1408" s="4"/>
      <c r="N1408" s="5"/>
      <c r="O1408" s="4"/>
      <c r="P1408" s="4"/>
      <c r="Q1408" s="4"/>
      <c r="R1408" s="4">
        <v>28655200</v>
      </c>
      <c r="S1408" s="4"/>
    </row>
    <row r="1409" spans="1:19" hidden="1" x14ac:dyDescent="0.25">
      <c r="A1409" s="37" t="s">
        <v>23</v>
      </c>
      <c r="B1409" s="6" t="s">
        <v>45</v>
      </c>
      <c r="C1409" s="4">
        <f t="shared" si="179"/>
        <v>7876015.4000000004</v>
      </c>
      <c r="D1409" s="4">
        <f t="shared" si="180"/>
        <v>165015.4</v>
      </c>
      <c r="E1409" s="4"/>
      <c r="F1409" s="4"/>
      <c r="G1409" s="4"/>
      <c r="H1409" s="4">
        <v>3934000</v>
      </c>
      <c r="I1409" s="4">
        <v>1433000</v>
      </c>
      <c r="J1409" s="4">
        <v>2344000</v>
      </c>
      <c r="K1409" s="4"/>
      <c r="L1409" s="1"/>
      <c r="M1409" s="4"/>
      <c r="N1409" s="5"/>
      <c r="O1409" s="4"/>
      <c r="P1409" s="4"/>
      <c r="Q1409" s="4"/>
      <c r="R1409" s="4"/>
      <c r="S1409" s="4"/>
    </row>
    <row r="1410" spans="1:19" hidden="1" x14ac:dyDescent="0.25">
      <c r="A1410" s="37" t="s">
        <v>24</v>
      </c>
      <c r="B1410" s="6" t="s">
        <v>46</v>
      </c>
      <c r="C1410" s="4">
        <f t="shared" si="179"/>
        <v>33698948.060000002</v>
      </c>
      <c r="D1410" s="4">
        <f t="shared" si="180"/>
        <v>706048.06</v>
      </c>
      <c r="E1410" s="4"/>
      <c r="F1410" s="4"/>
      <c r="G1410" s="4"/>
      <c r="H1410" s="4">
        <v>3934000</v>
      </c>
      <c r="I1410" s="4">
        <v>1433000</v>
      </c>
      <c r="J1410" s="4">
        <v>2344000</v>
      </c>
      <c r="K1410" s="4"/>
      <c r="L1410" s="1"/>
      <c r="M1410" s="4"/>
      <c r="N1410" s="5"/>
      <c r="O1410" s="4"/>
      <c r="P1410" s="4"/>
      <c r="Q1410" s="4"/>
      <c r="R1410" s="4">
        <v>25281900</v>
      </c>
      <c r="S1410" s="4"/>
    </row>
    <row r="1411" spans="1:19" hidden="1" x14ac:dyDescent="0.25">
      <c r="A1411" s="37" t="s">
        <v>25</v>
      </c>
      <c r="B1411" s="6" t="s">
        <v>47</v>
      </c>
      <c r="C1411" s="4">
        <f t="shared" si="179"/>
        <v>6004810.5999999996</v>
      </c>
      <c r="D1411" s="4">
        <f t="shared" si="180"/>
        <v>125810.6</v>
      </c>
      <c r="E1411" s="4"/>
      <c r="F1411" s="4"/>
      <c r="G1411" s="4"/>
      <c r="H1411" s="4">
        <v>2988000</v>
      </c>
      <c r="I1411" s="4">
        <v>1120000</v>
      </c>
      <c r="J1411" s="4">
        <v>1771000</v>
      </c>
      <c r="K1411" s="4"/>
      <c r="L1411" s="1"/>
      <c r="M1411" s="4"/>
      <c r="N1411" s="5"/>
      <c r="O1411" s="4"/>
      <c r="P1411" s="4"/>
      <c r="Q1411" s="4"/>
      <c r="R1411" s="4"/>
      <c r="S1411" s="4"/>
    </row>
    <row r="1412" spans="1:19" hidden="1" x14ac:dyDescent="0.25">
      <c r="A1412" s="37" t="s">
        <v>26</v>
      </c>
      <c r="B1412" s="6" t="s">
        <v>53</v>
      </c>
      <c r="C1412" s="4">
        <f t="shared" si="179"/>
        <v>7876015.4000000004</v>
      </c>
      <c r="D1412" s="4">
        <f t="shared" si="180"/>
        <v>165015.4</v>
      </c>
      <c r="E1412" s="4"/>
      <c r="F1412" s="4"/>
      <c r="G1412" s="4"/>
      <c r="H1412" s="4">
        <v>3934000</v>
      </c>
      <c r="I1412" s="4">
        <v>1433000</v>
      </c>
      <c r="J1412" s="4">
        <v>2344000</v>
      </c>
      <c r="K1412" s="4"/>
      <c r="L1412" s="1"/>
      <c r="M1412" s="4"/>
      <c r="N1412" s="5"/>
      <c r="O1412" s="4"/>
      <c r="P1412" s="4"/>
      <c r="Q1412" s="4"/>
      <c r="R1412" s="4"/>
      <c r="S1412" s="4"/>
    </row>
    <row r="1413" spans="1:19" ht="15" hidden="1" customHeight="1" x14ac:dyDescent="0.25">
      <c r="A1413" s="93" t="s">
        <v>1913</v>
      </c>
      <c r="B1413" s="94"/>
      <c r="C1413" s="2">
        <f t="shared" ref="C1413:K1413" si="181">SUM(C1403:C1412)</f>
        <v>140530566.31</v>
      </c>
      <c r="D1413" s="2">
        <f t="shared" si="181"/>
        <v>2944345.1399999997</v>
      </c>
      <c r="E1413" s="2">
        <f t="shared" si="181"/>
        <v>0</v>
      </c>
      <c r="F1413" s="2">
        <f t="shared" si="181"/>
        <v>2954000</v>
      </c>
      <c r="G1413" s="2">
        <f t="shared" si="181"/>
        <v>8672321.1699999999</v>
      </c>
      <c r="H1413" s="2">
        <f t="shared" si="181"/>
        <v>23264000</v>
      </c>
      <c r="I1413" s="2">
        <f t="shared" si="181"/>
        <v>8622000</v>
      </c>
      <c r="J1413" s="2">
        <f t="shared" si="181"/>
        <v>14192000</v>
      </c>
      <c r="K1413" s="2">
        <f t="shared" si="181"/>
        <v>0</v>
      </c>
      <c r="L1413" s="15">
        <f>SUM(L1403:L1411)</f>
        <v>0</v>
      </c>
      <c r="M1413" s="2">
        <f>SUM(M1403:M1411)</f>
        <v>0</v>
      </c>
      <c r="N1413" s="2" t="s">
        <v>1675</v>
      </c>
      <c r="O1413" s="2">
        <f>SUM(O1403:O1412)</f>
        <v>0</v>
      </c>
      <c r="P1413" s="2">
        <f>SUM(P1403:P1412)</f>
        <v>0</v>
      </c>
      <c r="Q1413" s="2">
        <f>SUM(Q1403:Q1412)</f>
        <v>0</v>
      </c>
      <c r="R1413" s="2">
        <f>SUM(R1403:R1412)</f>
        <v>79881900</v>
      </c>
      <c r="S1413" s="2">
        <f>SUM(S1403:S1412)</f>
        <v>0</v>
      </c>
    </row>
    <row r="1414" spans="1:19" ht="15" hidden="1" customHeight="1" x14ac:dyDescent="0.25">
      <c r="A1414" s="95" t="s">
        <v>1865</v>
      </c>
      <c r="B1414" s="96"/>
      <c r="C1414" s="97"/>
      <c r="D1414" s="2"/>
      <c r="E1414" s="2"/>
      <c r="F1414" s="2"/>
      <c r="G1414" s="2"/>
      <c r="H1414" s="2"/>
      <c r="I1414" s="2"/>
      <c r="J1414" s="2"/>
      <c r="K1414" s="2"/>
      <c r="L1414" s="15"/>
      <c r="M1414" s="2"/>
      <c r="N1414" s="3"/>
      <c r="O1414" s="2"/>
      <c r="P1414" s="2"/>
      <c r="Q1414" s="2"/>
      <c r="R1414" s="2"/>
      <c r="S1414" s="2"/>
    </row>
    <row r="1415" spans="1:19" hidden="1" x14ac:dyDescent="0.25">
      <c r="A1415" s="37" t="s">
        <v>27</v>
      </c>
      <c r="B1415" s="6" t="s">
        <v>56</v>
      </c>
      <c r="C1415" s="4">
        <f t="shared" ref="C1415:C1448" si="182">ROUNDUP(SUM(D1415+E1415+F1415+G1415+H1415+I1415+J1415+K1415+M1415+O1415+P1415+Q1415+R1415+S1415),2)</f>
        <v>2770581.6</v>
      </c>
      <c r="D1415" s="4">
        <f t="shared" ref="D1415:D1448" si="183">ROUNDUP(SUM(F1415+G1415+H1415+I1415+J1415+K1415+M1415+O1415+P1415+Q1415+R1415+S1415)*0.0214,2)</f>
        <v>58048.22</v>
      </c>
      <c r="E1415" s="4"/>
      <c r="F1415" s="4"/>
      <c r="G1415" s="4"/>
      <c r="H1415" s="4"/>
      <c r="I1415" s="4"/>
      <c r="J1415" s="4">
        <v>2712533.38</v>
      </c>
      <c r="K1415" s="4"/>
      <c r="L1415" s="1"/>
      <c r="M1415" s="4"/>
      <c r="N1415" s="5"/>
      <c r="O1415" s="4"/>
      <c r="P1415" s="4"/>
      <c r="Q1415" s="4"/>
      <c r="R1415" s="4"/>
      <c r="S1415" s="4"/>
    </row>
    <row r="1416" spans="1:19" hidden="1" x14ac:dyDescent="0.25">
      <c r="A1416" s="37" t="s">
        <v>28</v>
      </c>
      <c r="B1416" s="6" t="s">
        <v>60</v>
      </c>
      <c r="C1416" s="4">
        <f t="shared" si="182"/>
        <v>11728391.859999999</v>
      </c>
      <c r="D1416" s="4">
        <f t="shared" si="183"/>
        <v>245728.99000000002</v>
      </c>
      <c r="E1416" s="4"/>
      <c r="F1416" s="4"/>
      <c r="G1416" s="4"/>
      <c r="H1416" s="4">
        <v>3646208.21</v>
      </c>
      <c r="I1416" s="4">
        <v>1531895.03</v>
      </c>
      <c r="J1416" s="4">
        <v>2517443.4500000002</v>
      </c>
      <c r="K1416" s="4"/>
      <c r="L1416" s="1"/>
      <c r="M1416" s="4"/>
      <c r="N1416" s="5"/>
      <c r="O1416" s="4"/>
      <c r="P1416" s="4">
        <v>3787116.18</v>
      </c>
      <c r="Q1416" s="4"/>
      <c r="R1416" s="4"/>
      <c r="S1416" s="4"/>
    </row>
    <row r="1417" spans="1:19" hidden="1" x14ac:dyDescent="0.25">
      <c r="A1417" s="37" t="s">
        <v>29</v>
      </c>
      <c r="B1417" s="6" t="s">
        <v>70</v>
      </c>
      <c r="C1417" s="4">
        <f t="shared" si="182"/>
        <v>2064526.93</v>
      </c>
      <c r="D1417" s="4">
        <f t="shared" si="183"/>
        <v>43255.22</v>
      </c>
      <c r="E1417" s="4"/>
      <c r="F1417" s="4"/>
      <c r="G1417" s="4"/>
      <c r="H1417" s="4">
        <v>1029247.45</v>
      </c>
      <c r="I1417" s="4">
        <v>403685.84</v>
      </c>
      <c r="J1417" s="4">
        <v>588338.42000000004</v>
      </c>
      <c r="K1417" s="4"/>
      <c r="L1417" s="1"/>
      <c r="M1417" s="4"/>
      <c r="N1417" s="5"/>
      <c r="O1417" s="4"/>
      <c r="P1417" s="4"/>
      <c r="Q1417" s="4"/>
      <c r="R1417" s="4"/>
      <c r="S1417" s="4"/>
    </row>
    <row r="1418" spans="1:19" hidden="1" x14ac:dyDescent="0.25">
      <c r="A1418" s="37" t="s">
        <v>30</v>
      </c>
      <c r="B1418" s="6" t="s">
        <v>72</v>
      </c>
      <c r="C1418" s="4">
        <f t="shared" si="182"/>
        <v>9396915.2200000007</v>
      </c>
      <c r="D1418" s="4">
        <f t="shared" si="183"/>
        <v>196880.74000000002</v>
      </c>
      <c r="E1418" s="4"/>
      <c r="F1418" s="4">
        <v>2398338.2399999998</v>
      </c>
      <c r="G1418" s="4">
        <v>3036385.84</v>
      </c>
      <c r="H1418" s="4">
        <v>1784035.68</v>
      </c>
      <c r="I1418" s="4">
        <v>749529.76</v>
      </c>
      <c r="J1418" s="4">
        <v>1231744.9600000002</v>
      </c>
      <c r="K1418" s="4"/>
      <c r="L1418" s="1"/>
      <c r="M1418" s="4"/>
      <c r="N1418" s="5"/>
      <c r="O1418" s="4"/>
      <c r="P1418" s="4"/>
      <c r="Q1418" s="4"/>
      <c r="R1418" s="4"/>
      <c r="S1418" s="4"/>
    </row>
    <row r="1419" spans="1:19" hidden="1" x14ac:dyDescent="0.25">
      <c r="A1419" s="37" t="s">
        <v>31</v>
      </c>
      <c r="B1419" s="6" t="s">
        <v>78</v>
      </c>
      <c r="C1419" s="4">
        <f t="shared" si="182"/>
        <v>7506654.3600000003</v>
      </c>
      <c r="D1419" s="4">
        <f t="shared" si="183"/>
        <v>157276.69</v>
      </c>
      <c r="E1419" s="4"/>
      <c r="F1419" s="4"/>
      <c r="G1419" s="4">
        <v>3280879.58</v>
      </c>
      <c r="H1419" s="4">
        <v>1927688.55</v>
      </c>
      <c r="I1419" s="4">
        <v>809882.87</v>
      </c>
      <c r="J1419" s="4">
        <v>1330926.67</v>
      </c>
      <c r="K1419" s="4"/>
      <c r="L1419" s="1"/>
      <c r="M1419" s="4"/>
      <c r="N1419" s="5"/>
      <c r="O1419" s="4"/>
      <c r="P1419" s="4"/>
      <c r="Q1419" s="4"/>
      <c r="R1419" s="4"/>
      <c r="S1419" s="4"/>
    </row>
    <row r="1420" spans="1:19" hidden="1" x14ac:dyDescent="0.25">
      <c r="A1420" s="37" t="s">
        <v>48</v>
      </c>
      <c r="B1420" s="6" t="s">
        <v>80</v>
      </c>
      <c r="C1420" s="4">
        <f t="shared" si="182"/>
        <v>23511188.57</v>
      </c>
      <c r="D1420" s="4">
        <f t="shared" si="183"/>
        <v>492597.85000000003</v>
      </c>
      <c r="E1420" s="4"/>
      <c r="F1420" s="4">
        <v>4426227.88</v>
      </c>
      <c r="G1420" s="4">
        <v>6490437.1799999997</v>
      </c>
      <c r="H1420" s="4">
        <v>4265707.88</v>
      </c>
      <c r="I1420" s="4">
        <v>1673072.75</v>
      </c>
      <c r="J1420" s="4">
        <v>2438363.9</v>
      </c>
      <c r="K1420" s="4"/>
      <c r="L1420" s="1"/>
      <c r="M1420" s="4"/>
      <c r="N1420" s="5"/>
      <c r="O1420" s="4"/>
      <c r="P1420" s="4">
        <v>3724781.13</v>
      </c>
      <c r="Q1420" s="4"/>
      <c r="R1420" s="4"/>
      <c r="S1420" s="4"/>
    </row>
    <row r="1421" spans="1:19" hidden="1" x14ac:dyDescent="0.25">
      <c r="A1421" s="37" t="s">
        <v>32</v>
      </c>
      <c r="B1421" s="6" t="s">
        <v>82</v>
      </c>
      <c r="C1421" s="4">
        <f t="shared" si="182"/>
        <v>9491577.5099999998</v>
      </c>
      <c r="D1421" s="4">
        <f t="shared" si="183"/>
        <v>198864.07</v>
      </c>
      <c r="E1421" s="4"/>
      <c r="F1421" s="4">
        <v>1790901.83</v>
      </c>
      <c r="G1421" s="4">
        <v>2626104.25</v>
      </c>
      <c r="H1421" s="4">
        <v>1725953.63</v>
      </c>
      <c r="I1421" s="4">
        <v>676944.15</v>
      </c>
      <c r="J1421" s="4">
        <v>986589.6</v>
      </c>
      <c r="K1421" s="4"/>
      <c r="L1421" s="1"/>
      <c r="M1421" s="4"/>
      <c r="N1421" s="5"/>
      <c r="O1421" s="4"/>
      <c r="P1421" s="4">
        <v>1486219.98</v>
      </c>
      <c r="Q1421" s="4"/>
      <c r="R1421" s="4"/>
      <c r="S1421" s="4"/>
    </row>
    <row r="1422" spans="1:19" hidden="1" x14ac:dyDescent="0.25">
      <c r="A1422" s="37" t="s">
        <v>50</v>
      </c>
      <c r="B1422" s="6" t="s">
        <v>84</v>
      </c>
      <c r="C1422" s="4">
        <f t="shared" si="182"/>
        <v>23423438.75</v>
      </c>
      <c r="D1422" s="4">
        <f t="shared" si="183"/>
        <v>490759.34</v>
      </c>
      <c r="E1422" s="4"/>
      <c r="F1422" s="4">
        <v>4410754.29</v>
      </c>
      <c r="G1422" s="4">
        <v>6467747.3600000003</v>
      </c>
      <c r="H1422" s="4">
        <v>4250795.45</v>
      </c>
      <c r="I1422" s="4">
        <v>1667223.88</v>
      </c>
      <c r="J1422" s="4">
        <v>2429839.66</v>
      </c>
      <c r="K1422" s="4"/>
      <c r="L1422" s="1"/>
      <c r="M1422" s="4"/>
      <c r="N1422" s="5"/>
      <c r="O1422" s="4"/>
      <c r="P1422" s="4">
        <v>3706318.77</v>
      </c>
      <c r="Q1422" s="4"/>
      <c r="R1422" s="4"/>
      <c r="S1422" s="4"/>
    </row>
    <row r="1423" spans="1:19" hidden="1" x14ac:dyDescent="0.25">
      <c r="A1423" s="37" t="s">
        <v>33</v>
      </c>
      <c r="B1423" s="6" t="s">
        <v>86</v>
      </c>
      <c r="C1423" s="4">
        <f t="shared" si="182"/>
        <v>9728840.6099999994</v>
      </c>
      <c r="D1423" s="4">
        <f t="shared" si="183"/>
        <v>203835.12</v>
      </c>
      <c r="E1423" s="4"/>
      <c r="F1423" s="4">
        <v>1781930.77</v>
      </c>
      <c r="G1423" s="4">
        <v>2612949.4500000002</v>
      </c>
      <c r="H1423" s="4">
        <v>1717307.9</v>
      </c>
      <c r="I1423" s="4">
        <v>673553.17</v>
      </c>
      <c r="J1423" s="4">
        <v>981647.53</v>
      </c>
      <c r="K1423" s="4"/>
      <c r="L1423" s="1"/>
      <c r="M1423" s="4"/>
      <c r="N1423" s="5"/>
      <c r="O1423" s="4"/>
      <c r="P1423" s="4">
        <v>1757616.67</v>
      </c>
      <c r="Q1423" s="4"/>
      <c r="R1423" s="4"/>
      <c r="S1423" s="4"/>
    </row>
    <row r="1424" spans="1:19" hidden="1" x14ac:dyDescent="0.25">
      <c r="A1424" s="37" t="s">
        <v>52</v>
      </c>
      <c r="B1424" s="6" t="s">
        <v>88</v>
      </c>
      <c r="C1424" s="4">
        <f t="shared" si="182"/>
        <v>22146129.690000001</v>
      </c>
      <c r="D1424" s="4">
        <f t="shared" si="183"/>
        <v>463997.63</v>
      </c>
      <c r="E1424" s="4"/>
      <c r="F1424" s="4">
        <v>4032271.62</v>
      </c>
      <c r="G1424" s="4">
        <v>5912756.0499999998</v>
      </c>
      <c r="H1424" s="4">
        <v>3886038.7</v>
      </c>
      <c r="I1424" s="4">
        <v>1524160.97</v>
      </c>
      <c r="J1424" s="4">
        <v>2221337.41</v>
      </c>
      <c r="K1424" s="4"/>
      <c r="L1424" s="1"/>
      <c r="M1424" s="4"/>
      <c r="N1424" s="5"/>
      <c r="O1424" s="4"/>
      <c r="P1424" s="4">
        <v>4105567.31</v>
      </c>
      <c r="Q1424" s="4"/>
      <c r="R1424" s="4"/>
      <c r="S1424" s="4"/>
    </row>
    <row r="1425" spans="1:19" hidden="1" x14ac:dyDescent="0.25">
      <c r="A1425" s="37" t="s">
        <v>34</v>
      </c>
      <c r="B1425" s="6" t="s">
        <v>92</v>
      </c>
      <c r="C1425" s="4">
        <f t="shared" si="182"/>
        <v>4312634.4400000004</v>
      </c>
      <c r="D1425" s="4">
        <f t="shared" si="183"/>
        <v>90356.75</v>
      </c>
      <c r="E1425" s="4"/>
      <c r="F1425" s="4"/>
      <c r="G1425" s="4"/>
      <c r="H1425" s="4">
        <v>2973159.46</v>
      </c>
      <c r="I1425" s="4">
        <v>1249118.23</v>
      </c>
      <c r="J1425" s="4"/>
      <c r="K1425" s="4"/>
      <c r="L1425" s="1"/>
      <c r="M1425" s="4"/>
      <c r="N1425" s="5"/>
      <c r="O1425" s="4"/>
      <c r="P1425" s="4"/>
      <c r="Q1425" s="4"/>
      <c r="R1425" s="4"/>
      <c r="S1425" s="4"/>
    </row>
    <row r="1426" spans="1:19" hidden="1" x14ac:dyDescent="0.25">
      <c r="A1426" s="37" t="s">
        <v>1676</v>
      </c>
      <c r="B1426" s="6" t="s">
        <v>102</v>
      </c>
      <c r="C1426" s="4">
        <f t="shared" si="182"/>
        <v>3418841.7</v>
      </c>
      <c r="D1426" s="4">
        <f t="shared" si="183"/>
        <v>71630.33</v>
      </c>
      <c r="E1426" s="4"/>
      <c r="F1426" s="4"/>
      <c r="G1426" s="4"/>
      <c r="H1426" s="4">
        <v>1704426.35</v>
      </c>
      <c r="I1426" s="4">
        <v>668500.84</v>
      </c>
      <c r="J1426" s="4">
        <v>974284.18</v>
      </c>
      <c r="K1426" s="4"/>
      <c r="L1426" s="1"/>
      <c r="M1426" s="4"/>
      <c r="N1426" s="5"/>
      <c r="O1426" s="4"/>
      <c r="P1426" s="4"/>
      <c r="Q1426" s="4"/>
      <c r="R1426" s="4"/>
      <c r="S1426" s="4"/>
    </row>
    <row r="1427" spans="1:19" hidden="1" x14ac:dyDescent="0.25">
      <c r="A1427" s="37" t="s">
        <v>35</v>
      </c>
      <c r="B1427" s="6" t="s">
        <v>110</v>
      </c>
      <c r="C1427" s="4">
        <f t="shared" si="182"/>
        <v>9680488.0999999996</v>
      </c>
      <c r="D1427" s="4">
        <f t="shared" si="183"/>
        <v>202822.06</v>
      </c>
      <c r="E1427" s="4"/>
      <c r="F1427" s="4">
        <v>1766517.3900000001</v>
      </c>
      <c r="G1427" s="4">
        <v>2590347.92</v>
      </c>
      <c r="H1427" s="4">
        <v>1702453.5</v>
      </c>
      <c r="I1427" s="4">
        <v>667727.06000000006</v>
      </c>
      <c r="J1427" s="4">
        <v>973156.46</v>
      </c>
      <c r="K1427" s="4"/>
      <c r="L1427" s="1"/>
      <c r="M1427" s="4"/>
      <c r="N1427" s="5"/>
      <c r="O1427" s="4"/>
      <c r="P1427" s="4">
        <v>1777463.71</v>
      </c>
      <c r="Q1427" s="4"/>
      <c r="R1427" s="4"/>
      <c r="S1427" s="4"/>
    </row>
    <row r="1428" spans="1:19" hidden="1" x14ac:dyDescent="0.25">
      <c r="A1428" s="37" t="s">
        <v>1677</v>
      </c>
      <c r="B1428" s="6" t="s">
        <v>112</v>
      </c>
      <c r="C1428" s="4">
        <f t="shared" si="182"/>
        <v>2330436.25</v>
      </c>
      <c r="D1428" s="4">
        <f t="shared" si="183"/>
        <v>48826.450000000004</v>
      </c>
      <c r="E1428" s="4"/>
      <c r="F1428" s="4"/>
      <c r="G1428" s="4"/>
      <c r="H1428" s="4">
        <v>1638834.8900000001</v>
      </c>
      <c r="I1428" s="4">
        <v>642774.91</v>
      </c>
      <c r="J1428" s="4"/>
      <c r="K1428" s="4"/>
      <c r="L1428" s="1"/>
      <c r="M1428" s="4"/>
      <c r="N1428" s="5"/>
      <c r="O1428" s="4"/>
      <c r="P1428" s="4"/>
      <c r="Q1428" s="4"/>
      <c r="R1428" s="4"/>
      <c r="S1428" s="4"/>
    </row>
    <row r="1429" spans="1:19" hidden="1" x14ac:dyDescent="0.25">
      <c r="A1429" s="37" t="s">
        <v>1678</v>
      </c>
      <c r="B1429" s="6" t="s">
        <v>114</v>
      </c>
      <c r="C1429" s="4">
        <f t="shared" si="182"/>
        <v>22386606</v>
      </c>
      <c r="D1429" s="4">
        <f t="shared" si="183"/>
        <v>469036</v>
      </c>
      <c r="E1429" s="4"/>
      <c r="F1429" s="4">
        <v>4064471.13</v>
      </c>
      <c r="G1429" s="4">
        <v>5959972.0700000003</v>
      </c>
      <c r="H1429" s="4">
        <v>3917070.47</v>
      </c>
      <c r="I1429" s="4">
        <v>1536332.08</v>
      </c>
      <c r="J1429" s="4">
        <v>2239075.79</v>
      </c>
      <c r="K1429" s="4"/>
      <c r="L1429" s="1"/>
      <c r="M1429" s="4"/>
      <c r="N1429" s="5"/>
      <c r="O1429" s="4"/>
      <c r="P1429" s="4">
        <v>4200648.46</v>
      </c>
      <c r="Q1429" s="4"/>
      <c r="R1429" s="4"/>
      <c r="S1429" s="4"/>
    </row>
    <row r="1430" spans="1:19" hidden="1" x14ac:dyDescent="0.25">
      <c r="A1430" s="37" t="s">
        <v>1679</v>
      </c>
      <c r="B1430" s="6" t="s">
        <v>121</v>
      </c>
      <c r="C1430" s="4">
        <f t="shared" si="182"/>
        <v>27470235.899999999</v>
      </c>
      <c r="D1430" s="4">
        <f t="shared" si="183"/>
        <v>575546.36</v>
      </c>
      <c r="E1430" s="4"/>
      <c r="F1430" s="4">
        <v>3235740.08</v>
      </c>
      <c r="G1430" s="4">
        <v>8193135.7400000002</v>
      </c>
      <c r="H1430" s="4">
        <v>4813896.28</v>
      </c>
      <c r="I1430" s="4">
        <v>2022469.93</v>
      </c>
      <c r="J1430" s="4">
        <v>3323640.07</v>
      </c>
      <c r="K1430" s="4"/>
      <c r="L1430" s="1"/>
      <c r="M1430" s="4"/>
      <c r="N1430" s="5"/>
      <c r="O1430" s="4"/>
      <c r="P1430" s="4">
        <v>5305807.4399999995</v>
      </c>
      <c r="Q1430" s="4"/>
      <c r="R1430" s="4"/>
      <c r="S1430" s="4"/>
    </row>
    <row r="1431" spans="1:19" hidden="1" x14ac:dyDescent="0.25">
      <c r="A1431" s="37" t="s">
        <v>1680</v>
      </c>
      <c r="B1431" s="6" t="s">
        <v>123</v>
      </c>
      <c r="C1431" s="4">
        <f t="shared" si="182"/>
        <v>2457312.27</v>
      </c>
      <c r="D1431" s="4">
        <f t="shared" si="183"/>
        <v>51484.71</v>
      </c>
      <c r="E1431" s="4"/>
      <c r="F1431" s="4"/>
      <c r="G1431" s="4">
        <v>2405827.56</v>
      </c>
      <c r="H1431" s="4"/>
      <c r="I1431" s="4"/>
      <c r="J1431" s="4"/>
      <c r="K1431" s="4"/>
      <c r="L1431" s="1"/>
      <c r="M1431" s="4"/>
      <c r="N1431" s="5"/>
      <c r="O1431" s="4"/>
      <c r="P1431" s="4"/>
      <c r="Q1431" s="4"/>
      <c r="R1431" s="4"/>
      <c r="S1431" s="4"/>
    </row>
    <row r="1432" spans="1:19" hidden="1" x14ac:dyDescent="0.25">
      <c r="A1432" s="37" t="s">
        <v>1681</v>
      </c>
      <c r="B1432" s="6" t="s">
        <v>125</v>
      </c>
      <c r="C1432" s="4">
        <f t="shared" si="182"/>
        <v>4192616.88</v>
      </c>
      <c r="D1432" s="4">
        <f t="shared" si="183"/>
        <v>87842.18</v>
      </c>
      <c r="E1432" s="4"/>
      <c r="F1432" s="4">
        <v>4104774.7</v>
      </c>
      <c r="G1432" s="4"/>
      <c r="H1432" s="4"/>
      <c r="I1432" s="4"/>
      <c r="J1432" s="4"/>
      <c r="K1432" s="4"/>
      <c r="L1432" s="1"/>
      <c r="M1432" s="4"/>
      <c r="N1432" s="5"/>
      <c r="O1432" s="4"/>
      <c r="P1432" s="4"/>
      <c r="Q1432" s="4"/>
      <c r="R1432" s="4"/>
      <c r="S1432" s="4"/>
    </row>
    <row r="1433" spans="1:19" hidden="1" x14ac:dyDescent="0.25">
      <c r="A1433" s="37" t="s">
        <v>1682</v>
      </c>
      <c r="B1433" s="6" t="s">
        <v>127</v>
      </c>
      <c r="C1433" s="4">
        <f t="shared" si="182"/>
        <v>4213083.0599999996</v>
      </c>
      <c r="D1433" s="4">
        <f t="shared" si="183"/>
        <v>88270.98</v>
      </c>
      <c r="E1433" s="4"/>
      <c r="F1433" s="4">
        <v>4124812.08</v>
      </c>
      <c r="G1433" s="4"/>
      <c r="H1433" s="4"/>
      <c r="I1433" s="4"/>
      <c r="J1433" s="4"/>
      <c r="K1433" s="4"/>
      <c r="L1433" s="1"/>
      <c r="M1433" s="4"/>
      <c r="N1433" s="5"/>
      <c r="O1433" s="4"/>
      <c r="P1433" s="4"/>
      <c r="Q1433" s="4"/>
      <c r="R1433" s="4"/>
      <c r="S1433" s="4"/>
    </row>
    <row r="1434" spans="1:19" hidden="1" x14ac:dyDescent="0.25">
      <c r="A1434" s="37" t="s">
        <v>1683</v>
      </c>
      <c r="B1434" s="6" t="s">
        <v>129</v>
      </c>
      <c r="C1434" s="4">
        <f t="shared" si="182"/>
        <v>13208592.640000001</v>
      </c>
      <c r="D1434" s="4">
        <f t="shared" si="183"/>
        <v>276741.62</v>
      </c>
      <c r="E1434" s="4"/>
      <c r="F1434" s="4">
        <v>2592732.7000000002</v>
      </c>
      <c r="G1434" s="4">
        <v>3282496.49</v>
      </c>
      <c r="H1434" s="4">
        <v>1928638.57</v>
      </c>
      <c r="I1434" s="4">
        <v>810282</v>
      </c>
      <c r="J1434" s="4">
        <v>1331582.58</v>
      </c>
      <c r="K1434" s="4"/>
      <c r="L1434" s="1"/>
      <c r="M1434" s="4"/>
      <c r="N1434" s="5"/>
      <c r="O1434" s="4"/>
      <c r="P1434" s="4">
        <v>2986118.6799999997</v>
      </c>
      <c r="Q1434" s="4"/>
      <c r="R1434" s="4"/>
      <c r="S1434" s="4"/>
    </row>
    <row r="1435" spans="1:19" hidden="1" x14ac:dyDescent="0.25">
      <c r="A1435" s="37" t="s">
        <v>1684</v>
      </c>
      <c r="B1435" s="6" t="s">
        <v>131</v>
      </c>
      <c r="C1435" s="4">
        <f t="shared" si="182"/>
        <v>13163293.609999999</v>
      </c>
      <c r="D1435" s="4">
        <f t="shared" si="183"/>
        <v>275792.53000000003</v>
      </c>
      <c r="E1435" s="4"/>
      <c r="F1435" s="4">
        <v>2581171.1999999997</v>
      </c>
      <c r="G1435" s="4">
        <v>3267859.2</v>
      </c>
      <c r="H1435" s="4">
        <v>1920038.4</v>
      </c>
      <c r="I1435" s="4">
        <v>806668.79999999993</v>
      </c>
      <c r="J1435" s="4">
        <v>1325644.8</v>
      </c>
      <c r="K1435" s="4"/>
      <c r="L1435" s="1"/>
      <c r="M1435" s="4"/>
      <c r="N1435" s="5"/>
      <c r="O1435" s="4"/>
      <c r="P1435" s="4">
        <v>2986118.6799999997</v>
      </c>
      <c r="Q1435" s="4"/>
      <c r="R1435" s="4"/>
      <c r="S1435" s="4"/>
    </row>
    <row r="1436" spans="1:19" hidden="1" x14ac:dyDescent="0.25">
      <c r="A1436" s="37" t="s">
        <v>1685</v>
      </c>
      <c r="B1436" s="6" t="s">
        <v>133</v>
      </c>
      <c r="C1436" s="4">
        <f t="shared" si="182"/>
        <v>13206485.699999999</v>
      </c>
      <c r="D1436" s="4">
        <f t="shared" si="183"/>
        <v>276697.47000000003</v>
      </c>
      <c r="E1436" s="4"/>
      <c r="F1436" s="4">
        <v>2592194.9500000002</v>
      </c>
      <c r="G1436" s="4">
        <v>3281815.68</v>
      </c>
      <c r="H1436" s="4">
        <v>1928238.56</v>
      </c>
      <c r="I1436" s="4">
        <v>810113.95</v>
      </c>
      <c r="J1436" s="4">
        <v>1331306.4099999999</v>
      </c>
      <c r="K1436" s="4"/>
      <c r="L1436" s="1"/>
      <c r="M1436" s="4"/>
      <c r="N1436" s="5"/>
      <c r="O1436" s="4"/>
      <c r="P1436" s="4">
        <v>2986118.6799999997</v>
      </c>
      <c r="Q1436" s="4"/>
      <c r="R1436" s="4"/>
      <c r="S1436" s="4"/>
    </row>
    <row r="1437" spans="1:19" hidden="1" x14ac:dyDescent="0.25">
      <c r="A1437" s="37" t="s">
        <v>1686</v>
      </c>
      <c r="B1437" s="6" t="s">
        <v>135</v>
      </c>
      <c r="C1437" s="4">
        <f t="shared" si="182"/>
        <v>1793497.41</v>
      </c>
      <c r="D1437" s="4">
        <f t="shared" si="183"/>
        <v>37576.71</v>
      </c>
      <c r="E1437" s="4"/>
      <c r="F1437" s="4">
        <v>1755920.7</v>
      </c>
      <c r="G1437" s="4"/>
      <c r="H1437" s="4"/>
      <c r="I1437" s="4"/>
      <c r="J1437" s="4"/>
      <c r="K1437" s="4"/>
      <c r="L1437" s="1"/>
      <c r="M1437" s="4"/>
      <c r="N1437" s="5"/>
      <c r="O1437" s="4"/>
      <c r="P1437" s="4"/>
      <c r="Q1437" s="4"/>
      <c r="R1437" s="4"/>
      <c r="S1437" s="4"/>
    </row>
    <row r="1438" spans="1:19" hidden="1" x14ac:dyDescent="0.25">
      <c r="A1438" s="37" t="s">
        <v>1687</v>
      </c>
      <c r="B1438" s="6" t="s">
        <v>140</v>
      </c>
      <c r="C1438" s="4">
        <f t="shared" si="182"/>
        <v>22002015.129999999</v>
      </c>
      <c r="D1438" s="4">
        <f t="shared" si="183"/>
        <v>460978.2</v>
      </c>
      <c r="E1438" s="4"/>
      <c r="F1438" s="4">
        <v>3998843.86</v>
      </c>
      <c r="G1438" s="4">
        <v>5863738.9699999997</v>
      </c>
      <c r="H1438" s="4">
        <v>3853823.22</v>
      </c>
      <c r="I1438" s="4">
        <v>1511525.59</v>
      </c>
      <c r="J1438" s="4">
        <v>2202922.39</v>
      </c>
      <c r="K1438" s="4"/>
      <c r="L1438" s="1"/>
      <c r="M1438" s="4"/>
      <c r="N1438" s="5"/>
      <c r="O1438" s="4"/>
      <c r="P1438" s="4">
        <v>4110182.9</v>
      </c>
      <c r="Q1438" s="4"/>
      <c r="R1438" s="4"/>
      <c r="S1438" s="4"/>
    </row>
    <row r="1439" spans="1:19" hidden="1" x14ac:dyDescent="0.25">
      <c r="A1439" s="37" t="s">
        <v>1688</v>
      </c>
      <c r="B1439" s="6" t="s">
        <v>142</v>
      </c>
      <c r="C1439" s="4">
        <f t="shared" si="182"/>
        <v>3388101.94</v>
      </c>
      <c r="D1439" s="4">
        <f t="shared" si="183"/>
        <v>70986.28</v>
      </c>
      <c r="E1439" s="4"/>
      <c r="F1439" s="4">
        <v>2138846.75</v>
      </c>
      <c r="G1439" s="4"/>
      <c r="H1439" s="4"/>
      <c r="I1439" s="4"/>
      <c r="J1439" s="4">
        <v>1178268.9099999999</v>
      </c>
      <c r="K1439" s="4"/>
      <c r="L1439" s="1"/>
      <c r="M1439" s="4"/>
      <c r="N1439" s="5"/>
      <c r="O1439" s="4"/>
      <c r="P1439" s="4"/>
      <c r="Q1439" s="4"/>
      <c r="R1439" s="4"/>
      <c r="S1439" s="4"/>
    </row>
    <row r="1440" spans="1:19" hidden="1" x14ac:dyDescent="0.25">
      <c r="A1440" s="37" t="s">
        <v>1689</v>
      </c>
      <c r="B1440" s="6" t="s">
        <v>144</v>
      </c>
      <c r="C1440" s="4">
        <f t="shared" si="182"/>
        <v>22129776.010000002</v>
      </c>
      <c r="D1440" s="4">
        <f t="shared" si="183"/>
        <v>463654.99</v>
      </c>
      <c r="E1440" s="4"/>
      <c r="F1440" s="4">
        <v>4028069.07</v>
      </c>
      <c r="G1440" s="4">
        <v>5906593.5999999996</v>
      </c>
      <c r="H1440" s="4">
        <v>3881988.55</v>
      </c>
      <c r="I1440" s="4">
        <v>1522572.44</v>
      </c>
      <c r="J1440" s="4">
        <v>2219022.2599999998</v>
      </c>
      <c r="K1440" s="4"/>
      <c r="L1440" s="1"/>
      <c r="M1440" s="4"/>
      <c r="N1440" s="5"/>
      <c r="O1440" s="4"/>
      <c r="P1440" s="4">
        <v>4107875.1</v>
      </c>
      <c r="Q1440" s="4"/>
      <c r="R1440" s="4"/>
      <c r="S1440" s="4"/>
    </row>
    <row r="1441" spans="1:19" hidden="1" x14ac:dyDescent="0.25">
      <c r="A1441" s="37" t="s">
        <v>1690</v>
      </c>
      <c r="B1441" s="6" t="s">
        <v>146</v>
      </c>
      <c r="C1441" s="4">
        <f t="shared" si="182"/>
        <v>22041487.210000001</v>
      </c>
      <c r="D1441" s="4">
        <f t="shared" si="183"/>
        <v>461805.2</v>
      </c>
      <c r="E1441" s="4"/>
      <c r="F1441" s="4">
        <v>4033969.5000000005</v>
      </c>
      <c r="G1441" s="4">
        <v>5915245.75</v>
      </c>
      <c r="H1441" s="4">
        <v>3887675</v>
      </c>
      <c r="I1441" s="4">
        <v>1524802.75</v>
      </c>
      <c r="J1441" s="4">
        <v>2222272.75</v>
      </c>
      <c r="K1441" s="4"/>
      <c r="L1441" s="1"/>
      <c r="M1441" s="4"/>
      <c r="N1441" s="5"/>
      <c r="O1441" s="4"/>
      <c r="P1441" s="4">
        <v>3995716.26</v>
      </c>
      <c r="Q1441" s="4"/>
      <c r="R1441" s="4"/>
      <c r="S1441" s="4"/>
    </row>
    <row r="1442" spans="1:19" hidden="1" x14ac:dyDescent="0.25">
      <c r="A1442" s="37" t="s">
        <v>1691</v>
      </c>
      <c r="B1442" s="6" t="s">
        <v>148</v>
      </c>
      <c r="C1442" s="4">
        <f t="shared" si="182"/>
        <v>8259457.8200000003</v>
      </c>
      <c r="D1442" s="4">
        <f t="shared" si="183"/>
        <v>173049.15000000002</v>
      </c>
      <c r="E1442" s="4"/>
      <c r="F1442" s="4"/>
      <c r="G1442" s="4"/>
      <c r="H1442" s="4">
        <v>4117662.8899999997</v>
      </c>
      <c r="I1442" s="4">
        <v>1615007.35</v>
      </c>
      <c r="J1442" s="4">
        <v>2353738.4300000002</v>
      </c>
      <c r="K1442" s="4"/>
      <c r="L1442" s="1"/>
      <c r="M1442" s="4"/>
      <c r="N1442" s="5"/>
      <c r="O1442" s="4"/>
      <c r="P1442" s="4"/>
      <c r="Q1442" s="4"/>
      <c r="R1442" s="4"/>
      <c r="S1442" s="4"/>
    </row>
    <row r="1443" spans="1:19" hidden="1" x14ac:dyDescent="0.25">
      <c r="A1443" s="37" t="s">
        <v>1692</v>
      </c>
      <c r="B1443" s="6" t="s">
        <v>150</v>
      </c>
      <c r="C1443" s="4">
        <f t="shared" si="182"/>
        <v>4098932.09</v>
      </c>
      <c r="D1443" s="4">
        <f t="shared" si="183"/>
        <v>85879.33</v>
      </c>
      <c r="E1443" s="4"/>
      <c r="F1443" s="4"/>
      <c r="G1443" s="4"/>
      <c r="H1443" s="4">
        <v>2043478.0299999998</v>
      </c>
      <c r="I1443" s="4">
        <v>801481.84</v>
      </c>
      <c r="J1443" s="4">
        <v>1168092.8899999999</v>
      </c>
      <c r="K1443" s="4"/>
      <c r="L1443" s="1"/>
      <c r="M1443" s="4"/>
      <c r="N1443" s="5"/>
      <c r="O1443" s="4"/>
      <c r="P1443" s="4"/>
      <c r="Q1443" s="4"/>
      <c r="R1443" s="4"/>
      <c r="S1443" s="4"/>
    </row>
    <row r="1444" spans="1:19" hidden="1" x14ac:dyDescent="0.25">
      <c r="A1444" s="37" t="s">
        <v>1693</v>
      </c>
      <c r="B1444" s="6" t="s">
        <v>156</v>
      </c>
      <c r="C1444" s="4">
        <f t="shared" si="182"/>
        <v>22629005.82</v>
      </c>
      <c r="D1444" s="4">
        <f t="shared" si="183"/>
        <v>474114.68</v>
      </c>
      <c r="E1444" s="4"/>
      <c r="F1444" s="4">
        <v>4104726.53</v>
      </c>
      <c r="G1444" s="4">
        <v>6019000.9299999997</v>
      </c>
      <c r="H1444" s="4">
        <v>3955865.9800000004</v>
      </c>
      <c r="I1444" s="4">
        <v>1551548.25</v>
      </c>
      <c r="J1444" s="4">
        <v>2261252.08</v>
      </c>
      <c r="K1444" s="4"/>
      <c r="L1444" s="1"/>
      <c r="M1444" s="4"/>
      <c r="N1444" s="5"/>
      <c r="O1444" s="4"/>
      <c r="P1444" s="4">
        <v>4262497.37</v>
      </c>
      <c r="Q1444" s="4"/>
      <c r="R1444" s="4"/>
      <c r="S1444" s="4"/>
    </row>
    <row r="1445" spans="1:19" hidden="1" x14ac:dyDescent="0.25">
      <c r="A1445" s="37" t="s">
        <v>1694</v>
      </c>
      <c r="B1445" s="6" t="s">
        <v>159</v>
      </c>
      <c r="C1445" s="4">
        <f t="shared" si="182"/>
        <v>2289756.46</v>
      </c>
      <c r="D1445" s="4">
        <f t="shared" si="183"/>
        <v>47974.15</v>
      </c>
      <c r="E1445" s="4"/>
      <c r="F1445" s="4"/>
      <c r="G1445" s="4"/>
      <c r="H1445" s="4"/>
      <c r="I1445" s="4"/>
      <c r="J1445" s="4">
        <v>2241782.31</v>
      </c>
      <c r="K1445" s="4"/>
      <c r="L1445" s="1"/>
      <c r="M1445" s="4"/>
      <c r="N1445" s="5"/>
      <c r="O1445" s="4"/>
      <c r="P1445" s="4"/>
      <c r="Q1445" s="4"/>
      <c r="R1445" s="4"/>
      <c r="S1445" s="4"/>
    </row>
    <row r="1446" spans="1:19" hidden="1" x14ac:dyDescent="0.25">
      <c r="A1446" s="37" t="s">
        <v>1695</v>
      </c>
      <c r="B1446" s="6" t="s">
        <v>161</v>
      </c>
      <c r="C1446" s="4">
        <f t="shared" si="182"/>
        <v>22065628.129999999</v>
      </c>
      <c r="D1446" s="4">
        <f t="shared" si="183"/>
        <v>462310.99</v>
      </c>
      <c r="E1446" s="4"/>
      <c r="F1446" s="4">
        <v>4133313.53</v>
      </c>
      <c r="G1446" s="4">
        <v>6060919.71</v>
      </c>
      <c r="H1446" s="4">
        <v>3983416.25</v>
      </c>
      <c r="I1446" s="4">
        <v>1562353.86</v>
      </c>
      <c r="J1446" s="4">
        <v>2277000.36</v>
      </c>
      <c r="K1446" s="4"/>
      <c r="L1446" s="1"/>
      <c r="M1446" s="4"/>
      <c r="N1446" s="5"/>
      <c r="O1446" s="4"/>
      <c r="P1446" s="4">
        <v>3586313.43</v>
      </c>
      <c r="Q1446" s="4"/>
      <c r="R1446" s="4"/>
      <c r="S1446" s="4"/>
    </row>
    <row r="1447" spans="1:19" hidden="1" x14ac:dyDescent="0.25">
      <c r="A1447" s="37" t="s">
        <v>1696</v>
      </c>
      <c r="B1447" s="6" t="s">
        <v>163</v>
      </c>
      <c r="C1447" s="4">
        <f t="shared" si="182"/>
        <v>2461737.2999999998</v>
      </c>
      <c r="D1447" s="4">
        <f t="shared" si="183"/>
        <v>51577.43</v>
      </c>
      <c r="E1447" s="4"/>
      <c r="F1447" s="4">
        <v>824009.54</v>
      </c>
      <c r="G1447" s="4"/>
      <c r="H1447" s="4">
        <v>789804.47</v>
      </c>
      <c r="I1447" s="4">
        <v>344875.45</v>
      </c>
      <c r="J1447" s="4">
        <v>451470.41</v>
      </c>
      <c r="K1447" s="4"/>
      <c r="L1447" s="1"/>
      <c r="M1447" s="4"/>
      <c r="N1447" s="5"/>
      <c r="O1447" s="4"/>
      <c r="P1447" s="4"/>
      <c r="Q1447" s="4"/>
      <c r="R1447" s="4"/>
      <c r="S1447" s="4"/>
    </row>
    <row r="1448" spans="1:19" hidden="1" x14ac:dyDescent="0.25">
      <c r="A1448" s="37" t="s">
        <v>1697</v>
      </c>
      <c r="B1448" s="6" t="s">
        <v>165</v>
      </c>
      <c r="C1448" s="4">
        <f t="shared" si="182"/>
        <v>1691207.62</v>
      </c>
      <c r="D1448" s="4">
        <f t="shared" si="183"/>
        <v>35433.57</v>
      </c>
      <c r="E1448" s="4"/>
      <c r="F1448" s="4"/>
      <c r="G1448" s="4">
        <v>1202250.79</v>
      </c>
      <c r="H1448" s="4"/>
      <c r="I1448" s="4"/>
      <c r="J1448" s="4">
        <v>453523.26</v>
      </c>
      <c r="K1448" s="4"/>
      <c r="L1448" s="1"/>
      <c r="M1448" s="4"/>
      <c r="N1448" s="5"/>
      <c r="O1448" s="4"/>
      <c r="P1448" s="4"/>
      <c r="Q1448" s="4"/>
      <c r="R1448" s="4"/>
      <c r="S1448" s="4"/>
    </row>
    <row r="1449" spans="1:19" ht="15" hidden="1" customHeight="1" x14ac:dyDescent="0.25">
      <c r="A1449" s="93" t="s">
        <v>1914</v>
      </c>
      <c r="B1449" s="94"/>
      <c r="C1449" s="2">
        <f t="shared" ref="C1449:M1449" si="184">SUM(C1415:C1448)</f>
        <v>376659474.58999997</v>
      </c>
      <c r="D1449" s="2">
        <f t="shared" si="184"/>
        <v>7891631.9900000021</v>
      </c>
      <c r="E1449" s="2">
        <f t="shared" si="184"/>
        <v>0</v>
      </c>
      <c r="F1449" s="2">
        <f t="shared" si="184"/>
        <v>68920538.340000018</v>
      </c>
      <c r="G1449" s="2">
        <f t="shared" si="184"/>
        <v>90376464.120000005</v>
      </c>
      <c r="H1449" s="2">
        <f t="shared" si="184"/>
        <v>73273454.319999993</v>
      </c>
      <c r="I1449" s="2">
        <f t="shared" si="184"/>
        <v>29358103.75</v>
      </c>
      <c r="J1449" s="2">
        <f t="shared" si="184"/>
        <v>47966801.319999993</v>
      </c>
      <c r="K1449" s="2">
        <f t="shared" si="184"/>
        <v>0</v>
      </c>
      <c r="L1449" s="15">
        <f t="shared" si="184"/>
        <v>0</v>
      </c>
      <c r="M1449" s="2">
        <f t="shared" si="184"/>
        <v>0</v>
      </c>
      <c r="N1449" s="2" t="s">
        <v>1675</v>
      </c>
      <c r="O1449" s="2">
        <f>SUM(O1415:O1448)</f>
        <v>0</v>
      </c>
      <c r="P1449" s="2">
        <f>SUM(P1415:P1448)</f>
        <v>58872480.749999993</v>
      </c>
      <c r="Q1449" s="2">
        <f>SUM(Q1415:Q1448)</f>
        <v>0</v>
      </c>
      <c r="R1449" s="2">
        <f>SUM(R1415:R1448)</f>
        <v>0</v>
      </c>
      <c r="S1449" s="2">
        <f>SUM(S1415:S1448)</f>
        <v>0</v>
      </c>
    </row>
    <row r="1450" spans="1:19" ht="15" hidden="1" customHeight="1" x14ac:dyDescent="0.25">
      <c r="A1450" s="95" t="s">
        <v>1738</v>
      </c>
      <c r="B1450" s="96"/>
      <c r="C1450" s="97"/>
      <c r="D1450" s="2"/>
      <c r="E1450" s="2"/>
      <c r="F1450" s="2"/>
      <c r="G1450" s="2"/>
      <c r="H1450" s="2"/>
      <c r="I1450" s="2"/>
      <c r="J1450" s="2"/>
      <c r="K1450" s="2"/>
      <c r="L1450" s="15"/>
      <c r="M1450" s="2"/>
      <c r="N1450" s="3"/>
      <c r="O1450" s="2"/>
      <c r="P1450" s="2"/>
      <c r="Q1450" s="2"/>
      <c r="R1450" s="2"/>
      <c r="S1450" s="2"/>
    </row>
    <row r="1451" spans="1:19" hidden="1" x14ac:dyDescent="0.25">
      <c r="A1451" s="37" t="s">
        <v>55</v>
      </c>
      <c r="B1451" s="6" t="s">
        <v>167</v>
      </c>
      <c r="C1451" s="4">
        <f t="shared" ref="C1451:C1461" si="185">ROUNDUP(SUM(D1451+E1451+F1451+G1451+H1451+I1451+J1451+K1451+M1451+O1451+P1451+Q1451+R1451+S1451),2)</f>
        <v>4410257.07</v>
      </c>
      <c r="D1451" s="4">
        <f t="shared" ref="D1451:D1461" si="186">ROUNDUP(SUM(F1451+G1451+H1451+I1451+J1451+K1451+M1451+O1451+P1451+Q1451+R1451+S1451)*0.0214,2)</f>
        <v>92402.099999999991</v>
      </c>
      <c r="E1451" s="4"/>
      <c r="F1451" s="4"/>
      <c r="G1451" s="4">
        <v>2972918.47</v>
      </c>
      <c r="H1451" s="4"/>
      <c r="I1451" s="4">
        <v>1344936.5</v>
      </c>
      <c r="J1451" s="4"/>
      <c r="K1451" s="4"/>
      <c r="L1451" s="1"/>
      <c r="M1451" s="4"/>
      <c r="N1451" s="5"/>
      <c r="O1451" s="4"/>
      <c r="P1451" s="4"/>
      <c r="Q1451" s="4"/>
      <c r="R1451" s="4"/>
      <c r="S1451" s="4"/>
    </row>
    <row r="1452" spans="1:19" hidden="1" x14ac:dyDescent="0.25">
      <c r="A1452" s="37" t="s">
        <v>57</v>
      </c>
      <c r="B1452" s="6" t="s">
        <v>169</v>
      </c>
      <c r="C1452" s="4">
        <f t="shared" si="185"/>
        <v>7254354.1100000003</v>
      </c>
      <c r="D1452" s="4">
        <f t="shared" si="186"/>
        <v>151990.58000000002</v>
      </c>
      <c r="E1452" s="4"/>
      <c r="F1452" s="4"/>
      <c r="G1452" s="4">
        <v>7102363.5300000003</v>
      </c>
      <c r="H1452" s="4"/>
      <c r="I1452" s="4"/>
      <c r="J1452" s="4"/>
      <c r="K1452" s="4"/>
      <c r="L1452" s="1"/>
      <c r="M1452" s="4"/>
      <c r="N1452" s="5"/>
      <c r="O1452" s="4"/>
      <c r="P1452" s="4"/>
      <c r="Q1452" s="4"/>
      <c r="R1452" s="4"/>
      <c r="S1452" s="4"/>
    </row>
    <row r="1453" spans="1:19" hidden="1" x14ac:dyDescent="0.25">
      <c r="A1453" s="37" t="s">
        <v>59</v>
      </c>
      <c r="B1453" s="6" t="s">
        <v>171</v>
      </c>
      <c r="C1453" s="4">
        <f t="shared" si="185"/>
        <v>5093725.3899999997</v>
      </c>
      <c r="D1453" s="4">
        <f t="shared" si="186"/>
        <v>106721.87999999999</v>
      </c>
      <c r="E1453" s="4"/>
      <c r="F1453" s="4"/>
      <c r="G1453" s="4"/>
      <c r="H1453" s="4"/>
      <c r="I1453" s="4"/>
      <c r="J1453" s="4"/>
      <c r="K1453" s="4"/>
      <c r="L1453" s="1"/>
      <c r="M1453" s="4"/>
      <c r="N1453" s="5"/>
      <c r="O1453" s="4"/>
      <c r="P1453" s="4">
        <v>4987003.51</v>
      </c>
      <c r="Q1453" s="4"/>
      <c r="R1453" s="4"/>
      <c r="S1453" s="4"/>
    </row>
    <row r="1454" spans="1:19" hidden="1" x14ac:dyDescent="0.25">
      <c r="A1454" s="37" t="s">
        <v>61</v>
      </c>
      <c r="B1454" s="6" t="s">
        <v>173</v>
      </c>
      <c r="C1454" s="4">
        <f t="shared" si="185"/>
        <v>10441667.800000001</v>
      </c>
      <c r="D1454" s="4">
        <f t="shared" si="186"/>
        <v>218770.02000000002</v>
      </c>
      <c r="E1454" s="4"/>
      <c r="F1454" s="4"/>
      <c r="G1454" s="4">
        <v>4319646.91</v>
      </c>
      <c r="H1454" s="4"/>
      <c r="I1454" s="4">
        <v>1244760.33</v>
      </c>
      <c r="J1454" s="4"/>
      <c r="K1454" s="4"/>
      <c r="L1454" s="1"/>
      <c r="M1454" s="4"/>
      <c r="N1454" s="5"/>
      <c r="O1454" s="4"/>
      <c r="P1454" s="4">
        <v>4658490.54</v>
      </c>
      <c r="Q1454" s="4"/>
      <c r="R1454" s="4"/>
      <c r="S1454" s="4"/>
    </row>
    <row r="1455" spans="1:19" hidden="1" x14ac:dyDescent="0.25">
      <c r="A1455" s="37" t="s">
        <v>63</v>
      </c>
      <c r="B1455" s="6" t="s">
        <v>175</v>
      </c>
      <c r="C1455" s="4">
        <f t="shared" si="185"/>
        <v>4830522.0999999996</v>
      </c>
      <c r="D1455" s="4">
        <f t="shared" si="186"/>
        <v>101207.34</v>
      </c>
      <c r="E1455" s="4"/>
      <c r="F1455" s="4"/>
      <c r="G1455" s="4">
        <v>3671364.98</v>
      </c>
      <c r="H1455" s="4"/>
      <c r="I1455" s="4">
        <v>1057949.78</v>
      </c>
      <c r="J1455" s="4"/>
      <c r="K1455" s="4"/>
      <c r="L1455" s="1"/>
      <c r="M1455" s="4"/>
      <c r="N1455" s="5"/>
      <c r="O1455" s="4"/>
      <c r="P1455" s="4"/>
      <c r="Q1455" s="4"/>
      <c r="R1455" s="4"/>
      <c r="S1455" s="4"/>
    </row>
    <row r="1456" spans="1:19" hidden="1" x14ac:dyDescent="0.25">
      <c r="A1456" s="37" t="s">
        <v>65</v>
      </c>
      <c r="B1456" s="6" t="s">
        <v>177</v>
      </c>
      <c r="C1456" s="4">
        <f t="shared" si="185"/>
        <v>6554872.5599999996</v>
      </c>
      <c r="D1456" s="4">
        <f t="shared" si="186"/>
        <v>137335.30000000002</v>
      </c>
      <c r="E1456" s="4"/>
      <c r="F1456" s="4"/>
      <c r="G1456" s="4">
        <v>4981931.37</v>
      </c>
      <c r="H1456" s="4"/>
      <c r="I1456" s="4">
        <v>1435605.89</v>
      </c>
      <c r="J1456" s="4"/>
      <c r="K1456" s="4"/>
      <c r="L1456" s="1"/>
      <c r="M1456" s="4"/>
      <c r="N1456" s="5"/>
      <c r="O1456" s="4"/>
      <c r="P1456" s="4"/>
      <c r="Q1456" s="4"/>
      <c r="R1456" s="4"/>
      <c r="S1456" s="4"/>
    </row>
    <row r="1457" spans="1:19" hidden="1" x14ac:dyDescent="0.25">
      <c r="A1457" s="37" t="s">
        <v>67</v>
      </c>
      <c r="B1457" s="6" t="s">
        <v>179</v>
      </c>
      <c r="C1457" s="4">
        <f t="shared" si="185"/>
        <v>6546941.3499999996</v>
      </c>
      <c r="D1457" s="4">
        <f t="shared" si="186"/>
        <v>137169.13</v>
      </c>
      <c r="E1457" s="4"/>
      <c r="F1457" s="4"/>
      <c r="G1457" s="4">
        <v>4975903.37</v>
      </c>
      <c r="H1457" s="4"/>
      <c r="I1457" s="4">
        <v>1433868.85</v>
      </c>
      <c r="J1457" s="4"/>
      <c r="K1457" s="4"/>
      <c r="L1457" s="1"/>
      <c r="M1457" s="4"/>
      <c r="N1457" s="5"/>
      <c r="O1457" s="4"/>
      <c r="P1457" s="4"/>
      <c r="Q1457" s="4"/>
      <c r="R1457" s="4"/>
      <c r="S1457" s="4"/>
    </row>
    <row r="1458" spans="1:19" hidden="1" x14ac:dyDescent="0.25">
      <c r="A1458" s="37" t="s">
        <v>69</v>
      </c>
      <c r="B1458" s="6" t="s">
        <v>181</v>
      </c>
      <c r="C1458" s="4">
        <f t="shared" si="185"/>
        <v>4849536.22</v>
      </c>
      <c r="D1458" s="4">
        <f t="shared" si="186"/>
        <v>101605.72</v>
      </c>
      <c r="E1458" s="4"/>
      <c r="F1458" s="4"/>
      <c r="G1458" s="4">
        <v>1395983.96</v>
      </c>
      <c r="H1458" s="4"/>
      <c r="I1458" s="4">
        <v>402270.25</v>
      </c>
      <c r="J1458" s="4"/>
      <c r="K1458" s="4"/>
      <c r="L1458" s="1"/>
      <c r="M1458" s="4"/>
      <c r="N1458" s="5"/>
      <c r="O1458" s="4"/>
      <c r="P1458" s="4">
        <v>2949676.29</v>
      </c>
      <c r="Q1458" s="4"/>
      <c r="R1458" s="4"/>
      <c r="S1458" s="4"/>
    </row>
    <row r="1459" spans="1:19" hidden="1" x14ac:dyDescent="0.25">
      <c r="A1459" s="37" t="s">
        <v>71</v>
      </c>
      <c r="B1459" s="6" t="s">
        <v>183</v>
      </c>
      <c r="C1459" s="4">
        <f t="shared" si="185"/>
        <v>5766155.8200000003</v>
      </c>
      <c r="D1459" s="4">
        <f t="shared" si="186"/>
        <v>120810.4</v>
      </c>
      <c r="E1459" s="4"/>
      <c r="F1459" s="4"/>
      <c r="G1459" s="4">
        <v>1561209.72</v>
      </c>
      <c r="H1459" s="4"/>
      <c r="I1459" s="4">
        <v>449882.13</v>
      </c>
      <c r="J1459" s="4"/>
      <c r="K1459" s="4"/>
      <c r="L1459" s="1"/>
      <c r="M1459" s="4"/>
      <c r="N1459" s="5"/>
      <c r="O1459" s="4"/>
      <c r="P1459" s="4">
        <v>3634253.57</v>
      </c>
      <c r="Q1459" s="4"/>
      <c r="R1459" s="4"/>
      <c r="S1459" s="4"/>
    </row>
    <row r="1460" spans="1:19" hidden="1" x14ac:dyDescent="0.25">
      <c r="A1460" s="37" t="s">
        <v>73</v>
      </c>
      <c r="B1460" s="6" t="s">
        <v>185</v>
      </c>
      <c r="C1460" s="4">
        <f t="shared" si="185"/>
        <v>5638929.29</v>
      </c>
      <c r="D1460" s="4">
        <f t="shared" si="186"/>
        <v>118144.79</v>
      </c>
      <c r="E1460" s="4"/>
      <c r="F1460" s="4"/>
      <c r="G1460" s="4"/>
      <c r="H1460" s="4"/>
      <c r="I1460" s="4"/>
      <c r="J1460" s="4"/>
      <c r="K1460" s="4"/>
      <c r="L1460" s="1"/>
      <c r="M1460" s="4"/>
      <c r="N1460" s="5"/>
      <c r="O1460" s="4"/>
      <c r="P1460" s="4">
        <v>5520784.5</v>
      </c>
      <c r="Q1460" s="4"/>
      <c r="R1460" s="4"/>
      <c r="S1460" s="4"/>
    </row>
    <row r="1461" spans="1:19" hidden="1" x14ac:dyDescent="0.25">
      <c r="A1461" s="37" t="s">
        <v>75</v>
      </c>
      <c r="B1461" s="6" t="s">
        <v>187</v>
      </c>
      <c r="C1461" s="4">
        <f t="shared" si="185"/>
        <v>656939.54</v>
      </c>
      <c r="D1461" s="4">
        <f t="shared" si="186"/>
        <v>13763.960000000001</v>
      </c>
      <c r="E1461" s="4"/>
      <c r="F1461" s="4"/>
      <c r="G1461" s="4"/>
      <c r="H1461" s="4"/>
      <c r="I1461" s="4">
        <v>643175.57999999996</v>
      </c>
      <c r="J1461" s="4"/>
      <c r="K1461" s="4"/>
      <c r="L1461" s="1"/>
      <c r="M1461" s="4"/>
      <c r="N1461" s="5"/>
      <c r="O1461" s="4"/>
      <c r="P1461" s="4"/>
      <c r="Q1461" s="4"/>
      <c r="R1461" s="4"/>
      <c r="S1461" s="4"/>
    </row>
    <row r="1462" spans="1:19" ht="15" hidden="1" customHeight="1" x14ac:dyDescent="0.25">
      <c r="A1462" s="93" t="s">
        <v>1915</v>
      </c>
      <c r="B1462" s="94"/>
      <c r="C1462" s="2">
        <f>SUM(C1451:C1461)</f>
        <v>62043901.25</v>
      </c>
      <c r="D1462" s="2">
        <f t="shared" ref="D1462:S1462" si="187">SUM(D1451:D1461)</f>
        <v>1299921.22</v>
      </c>
      <c r="E1462" s="2">
        <f t="shared" si="187"/>
        <v>0</v>
      </c>
      <c r="F1462" s="2">
        <f t="shared" si="187"/>
        <v>0</v>
      </c>
      <c r="G1462" s="2">
        <f t="shared" si="187"/>
        <v>30981322.310000002</v>
      </c>
      <c r="H1462" s="2">
        <f t="shared" si="187"/>
        <v>0</v>
      </c>
      <c r="I1462" s="2">
        <f t="shared" si="187"/>
        <v>8012449.3099999996</v>
      </c>
      <c r="J1462" s="2">
        <f t="shared" si="187"/>
        <v>0</v>
      </c>
      <c r="K1462" s="2">
        <f t="shared" si="187"/>
        <v>0</v>
      </c>
      <c r="L1462" s="15">
        <f t="shared" si="187"/>
        <v>0</v>
      </c>
      <c r="M1462" s="2">
        <f t="shared" si="187"/>
        <v>0</v>
      </c>
      <c r="N1462" s="2" t="s">
        <v>1675</v>
      </c>
      <c r="O1462" s="2">
        <f t="shared" si="187"/>
        <v>0</v>
      </c>
      <c r="P1462" s="2">
        <f t="shared" si="187"/>
        <v>21750208.41</v>
      </c>
      <c r="Q1462" s="2">
        <f t="shared" si="187"/>
        <v>0</v>
      </c>
      <c r="R1462" s="2">
        <f t="shared" si="187"/>
        <v>0</v>
      </c>
      <c r="S1462" s="2">
        <f t="shared" si="187"/>
        <v>0</v>
      </c>
    </row>
    <row r="1463" spans="1:19" ht="15" hidden="1" customHeight="1" x14ac:dyDescent="0.25">
      <c r="A1463" s="95" t="s">
        <v>1868</v>
      </c>
      <c r="B1463" s="96"/>
      <c r="C1463" s="97"/>
      <c r="D1463" s="2"/>
      <c r="E1463" s="2"/>
      <c r="F1463" s="2"/>
      <c r="G1463" s="2"/>
      <c r="H1463" s="2"/>
      <c r="I1463" s="2"/>
      <c r="J1463" s="2"/>
      <c r="K1463" s="2"/>
      <c r="L1463" s="15"/>
      <c r="M1463" s="2"/>
      <c r="N1463" s="3"/>
      <c r="O1463" s="2"/>
      <c r="P1463" s="2"/>
      <c r="Q1463" s="2"/>
      <c r="R1463" s="2"/>
      <c r="S1463" s="2"/>
    </row>
    <row r="1464" spans="1:19" hidden="1" x14ac:dyDescent="0.25">
      <c r="A1464" s="37" t="s">
        <v>77</v>
      </c>
      <c r="B1464" s="6" t="s">
        <v>199</v>
      </c>
      <c r="C1464" s="4">
        <f t="shared" ref="C1464:C1475" si="188">ROUNDUP(SUM(D1464+E1464+F1464+G1464+H1464+I1464+J1464+K1464+M1464+O1464+P1464+Q1464+R1464+S1464),2)</f>
        <v>37655602.140000001</v>
      </c>
      <c r="D1464" s="4">
        <f t="shared" ref="D1464:D1475" si="189">ROUNDUP(SUM(F1464+G1464+H1464+I1464+J1464+K1464+M1464+O1464+P1464+Q1464+R1464+S1464)*0.0214,2)</f>
        <v>788946.44000000006</v>
      </c>
      <c r="E1464" s="4"/>
      <c r="F1464" s="4">
        <v>4278114.97</v>
      </c>
      <c r="G1464" s="4">
        <v>6273250.5499999998</v>
      </c>
      <c r="H1464" s="4">
        <v>4122966.38</v>
      </c>
      <c r="I1464" s="4">
        <v>1617087.46</v>
      </c>
      <c r="J1464" s="4">
        <v>2356770.0099999998</v>
      </c>
      <c r="K1464" s="4"/>
      <c r="L1464" s="1"/>
      <c r="M1464" s="4"/>
      <c r="N1464" s="5"/>
      <c r="O1464" s="4"/>
      <c r="P1464" s="4">
        <v>3823554.76</v>
      </c>
      <c r="Q1464" s="4">
        <v>14394911.57</v>
      </c>
      <c r="R1464" s="4"/>
      <c r="S1464" s="4"/>
    </row>
    <row r="1465" spans="1:19" hidden="1" x14ac:dyDescent="0.25">
      <c r="A1465" s="37" t="s">
        <v>79</v>
      </c>
      <c r="B1465" s="6" t="s">
        <v>203</v>
      </c>
      <c r="C1465" s="4">
        <f t="shared" si="188"/>
        <v>23083383.579999998</v>
      </c>
      <c r="D1465" s="4">
        <f t="shared" si="189"/>
        <v>483634.63</v>
      </c>
      <c r="E1465" s="4"/>
      <c r="F1465" s="4">
        <v>2819443.6399999997</v>
      </c>
      <c r="G1465" s="4">
        <v>4134315.3499999996</v>
      </c>
      <c r="H1465" s="4">
        <v>2717194.7</v>
      </c>
      <c r="I1465" s="4">
        <v>1065723.3400000001</v>
      </c>
      <c r="J1465" s="4">
        <v>1553202.82</v>
      </c>
      <c r="K1465" s="4"/>
      <c r="L1465" s="1"/>
      <c r="M1465" s="4"/>
      <c r="N1465" s="5"/>
      <c r="O1465" s="4"/>
      <c r="P1465" s="4"/>
      <c r="Q1465" s="4">
        <v>10309869.1</v>
      </c>
      <c r="R1465" s="4"/>
      <c r="S1465" s="4"/>
    </row>
    <row r="1466" spans="1:19" hidden="1" x14ac:dyDescent="0.25">
      <c r="A1466" s="37" t="s">
        <v>81</v>
      </c>
      <c r="B1466" s="6" t="s">
        <v>219</v>
      </c>
      <c r="C1466" s="4">
        <f t="shared" si="188"/>
        <v>46768221.460000001</v>
      </c>
      <c r="D1466" s="4">
        <f t="shared" si="189"/>
        <v>979870.71</v>
      </c>
      <c r="E1466" s="4"/>
      <c r="F1466" s="4">
        <v>4137371.5799999996</v>
      </c>
      <c r="G1466" s="4">
        <v>6066870.2799999993</v>
      </c>
      <c r="H1466" s="4">
        <v>3987327.1399999997</v>
      </c>
      <c r="I1466" s="4">
        <v>1563887.77</v>
      </c>
      <c r="J1466" s="4">
        <v>2279235.9099999997</v>
      </c>
      <c r="K1466" s="4"/>
      <c r="L1466" s="1"/>
      <c r="M1466" s="4"/>
      <c r="N1466" s="5" t="s">
        <v>1674</v>
      </c>
      <c r="O1466" s="4">
        <v>9597040.6500000004</v>
      </c>
      <c r="P1466" s="4">
        <v>3761705.85</v>
      </c>
      <c r="Q1466" s="4">
        <v>14394911.57</v>
      </c>
      <c r="R1466" s="4"/>
      <c r="S1466" s="4"/>
    </row>
    <row r="1467" spans="1:19" hidden="1" x14ac:dyDescent="0.25">
      <c r="A1467" s="37" t="s">
        <v>83</v>
      </c>
      <c r="B1467" s="6" t="s">
        <v>221</v>
      </c>
      <c r="C1467" s="4">
        <f t="shared" si="188"/>
        <v>22941577.920000002</v>
      </c>
      <c r="D1467" s="4">
        <f t="shared" si="189"/>
        <v>480663.57</v>
      </c>
      <c r="E1467" s="4"/>
      <c r="F1467" s="4">
        <v>2787593.3499999996</v>
      </c>
      <c r="G1467" s="4">
        <v>4087611.39</v>
      </c>
      <c r="H1467" s="4">
        <v>2686499.48</v>
      </c>
      <c r="I1467" s="4">
        <v>1053684.22</v>
      </c>
      <c r="J1467" s="4">
        <v>1535656.81</v>
      </c>
      <c r="K1467" s="4"/>
      <c r="L1467" s="1"/>
      <c r="M1467" s="4"/>
      <c r="N1467" s="5"/>
      <c r="O1467" s="4"/>
      <c r="P1467" s="4"/>
      <c r="Q1467" s="4">
        <v>10309869.1</v>
      </c>
      <c r="R1467" s="4"/>
      <c r="S1467" s="4"/>
    </row>
    <row r="1468" spans="1:19" hidden="1" x14ac:dyDescent="0.25">
      <c r="A1468" s="37" t="s">
        <v>85</v>
      </c>
      <c r="B1468" s="6" t="s">
        <v>223</v>
      </c>
      <c r="C1468" s="4">
        <f t="shared" si="188"/>
        <v>80024248.790000007</v>
      </c>
      <c r="D1468" s="4">
        <f t="shared" si="189"/>
        <v>1676638.86</v>
      </c>
      <c r="E1468" s="4"/>
      <c r="F1468" s="4">
        <v>7194325.71</v>
      </c>
      <c r="G1468" s="4">
        <v>10549461.16</v>
      </c>
      <c r="H1468" s="4">
        <v>6933418.8599999994</v>
      </c>
      <c r="I1468" s="4">
        <v>2719387.8499999996</v>
      </c>
      <c r="J1468" s="4">
        <v>3963280.83</v>
      </c>
      <c r="K1468" s="4"/>
      <c r="L1468" s="1"/>
      <c r="M1468" s="4"/>
      <c r="N1468" s="5" t="s">
        <v>1674</v>
      </c>
      <c r="O1468" s="4">
        <v>17545509.899999999</v>
      </c>
      <c r="P1468" s="4">
        <v>6877229.0999999996</v>
      </c>
      <c r="Q1468" s="4">
        <v>22564996.520000003</v>
      </c>
      <c r="R1468" s="4"/>
      <c r="S1468" s="4"/>
    </row>
    <row r="1469" spans="1:19" hidden="1" x14ac:dyDescent="0.25">
      <c r="A1469" s="37" t="s">
        <v>87</v>
      </c>
      <c r="B1469" s="6" t="s">
        <v>225</v>
      </c>
      <c r="C1469" s="4">
        <f t="shared" si="188"/>
        <v>45691844.740000002</v>
      </c>
      <c r="D1469" s="4">
        <f t="shared" si="189"/>
        <v>957318.86</v>
      </c>
      <c r="E1469" s="4"/>
      <c r="F1469" s="4">
        <v>4312313.3999999994</v>
      </c>
      <c r="G1469" s="4">
        <v>6323397.71</v>
      </c>
      <c r="H1469" s="4">
        <v>4155924.5799999996</v>
      </c>
      <c r="I1469" s="4">
        <v>1630014.14</v>
      </c>
      <c r="J1469" s="4">
        <v>2375609.5699999998</v>
      </c>
      <c r="K1469" s="4"/>
      <c r="L1469" s="1"/>
      <c r="M1469" s="4"/>
      <c r="N1469" s="5" t="s">
        <v>1674</v>
      </c>
      <c r="O1469" s="4">
        <v>11542354.91</v>
      </c>
      <c r="P1469" s="4"/>
      <c r="Q1469" s="4">
        <v>14394911.57</v>
      </c>
      <c r="R1469" s="4"/>
      <c r="S1469" s="4"/>
    </row>
    <row r="1470" spans="1:19" hidden="1" x14ac:dyDescent="0.25">
      <c r="A1470" s="37" t="s">
        <v>89</v>
      </c>
      <c r="B1470" s="6" t="s">
        <v>227</v>
      </c>
      <c r="C1470" s="4">
        <f t="shared" si="188"/>
        <v>23057381.41</v>
      </c>
      <c r="D1470" s="4">
        <f t="shared" si="189"/>
        <v>483089.84</v>
      </c>
      <c r="E1470" s="4"/>
      <c r="F1470" s="4">
        <v>2813603.42</v>
      </c>
      <c r="G1470" s="4">
        <v>4125751.48</v>
      </c>
      <c r="H1470" s="4">
        <v>2711566.28</v>
      </c>
      <c r="I1470" s="4">
        <v>1063515.79</v>
      </c>
      <c r="J1470" s="4">
        <v>1549985.5</v>
      </c>
      <c r="K1470" s="4"/>
      <c r="L1470" s="1"/>
      <c r="M1470" s="4"/>
      <c r="N1470" s="5"/>
      <c r="O1470" s="4"/>
      <c r="P1470" s="4"/>
      <c r="Q1470" s="4">
        <v>10309869.1</v>
      </c>
      <c r="R1470" s="4"/>
      <c r="S1470" s="4"/>
    </row>
    <row r="1471" spans="1:19" hidden="1" x14ac:dyDescent="0.25">
      <c r="A1471" s="37" t="s">
        <v>91</v>
      </c>
      <c r="B1471" s="6" t="s">
        <v>237</v>
      </c>
      <c r="C1471" s="4">
        <f t="shared" si="188"/>
        <v>48143501.469999999</v>
      </c>
      <c r="D1471" s="4">
        <f t="shared" si="189"/>
        <v>1008685.08</v>
      </c>
      <c r="E1471" s="4"/>
      <c r="F1471" s="4">
        <v>5721372.9299999997</v>
      </c>
      <c r="G1471" s="4">
        <v>8389584.2200000007</v>
      </c>
      <c r="H1471" s="4">
        <v>5513883.6500000004</v>
      </c>
      <c r="I1471" s="4">
        <v>2162625.4699999997</v>
      </c>
      <c r="J1471" s="4">
        <v>3151846.13</v>
      </c>
      <c r="K1471" s="4"/>
      <c r="L1471" s="1"/>
      <c r="M1471" s="4"/>
      <c r="N1471" s="5"/>
      <c r="O1471" s="4"/>
      <c r="P1471" s="4">
        <v>3715549.95</v>
      </c>
      <c r="Q1471" s="4">
        <v>18479954.039999999</v>
      </c>
      <c r="R1471" s="4"/>
      <c r="S1471" s="4"/>
    </row>
    <row r="1472" spans="1:19" hidden="1" x14ac:dyDescent="0.25">
      <c r="A1472" s="37" t="s">
        <v>93</v>
      </c>
      <c r="B1472" s="6" t="s">
        <v>239</v>
      </c>
      <c r="C1472" s="4">
        <f t="shared" si="188"/>
        <v>33842705.229999997</v>
      </c>
      <c r="D1472" s="4">
        <f t="shared" si="189"/>
        <v>709060.01</v>
      </c>
      <c r="E1472" s="4"/>
      <c r="F1472" s="4">
        <v>4298886.9000000004</v>
      </c>
      <c r="G1472" s="4">
        <v>6303709.6500000004</v>
      </c>
      <c r="H1472" s="4">
        <v>4142985</v>
      </c>
      <c r="I1472" s="4">
        <v>1624939.05</v>
      </c>
      <c r="J1472" s="4">
        <v>2368213.0499999998</v>
      </c>
      <c r="K1472" s="4"/>
      <c r="L1472" s="1"/>
      <c r="M1472" s="4"/>
      <c r="N1472" s="5"/>
      <c r="O1472" s="4"/>
      <c r="P1472" s="4"/>
      <c r="Q1472" s="4">
        <v>14394911.57</v>
      </c>
      <c r="R1472" s="4"/>
      <c r="S1472" s="4"/>
    </row>
    <row r="1473" spans="1:19" hidden="1" x14ac:dyDescent="0.25">
      <c r="A1473" s="37" t="s">
        <v>94</v>
      </c>
      <c r="B1473" s="6" t="s">
        <v>241</v>
      </c>
      <c r="C1473" s="4">
        <f t="shared" si="188"/>
        <v>33941888.799999997</v>
      </c>
      <c r="D1473" s="4">
        <f t="shared" si="189"/>
        <v>711138.07000000007</v>
      </c>
      <c r="E1473" s="4"/>
      <c r="F1473" s="4">
        <v>4321164.05</v>
      </c>
      <c r="G1473" s="4">
        <v>6336375.9399999995</v>
      </c>
      <c r="H1473" s="4">
        <v>4164454.25</v>
      </c>
      <c r="I1473" s="4">
        <v>1633359.61</v>
      </c>
      <c r="J1473" s="4">
        <v>2380485.3099999996</v>
      </c>
      <c r="K1473" s="4"/>
      <c r="L1473" s="1"/>
      <c r="M1473" s="4"/>
      <c r="N1473" s="5"/>
      <c r="O1473" s="4"/>
      <c r="P1473" s="4"/>
      <c r="Q1473" s="4">
        <v>14394911.57</v>
      </c>
      <c r="R1473" s="4"/>
      <c r="S1473" s="4"/>
    </row>
    <row r="1474" spans="1:19" hidden="1" x14ac:dyDescent="0.25">
      <c r="A1474" s="37" t="s">
        <v>95</v>
      </c>
      <c r="B1474" s="6" t="s">
        <v>245</v>
      </c>
      <c r="C1474" s="4">
        <f t="shared" si="188"/>
        <v>44373636.710000001</v>
      </c>
      <c r="D1474" s="4">
        <f t="shared" si="189"/>
        <v>929700.25</v>
      </c>
      <c r="E1474" s="4"/>
      <c r="F1474" s="4">
        <v>5727032.5199999996</v>
      </c>
      <c r="G1474" s="4">
        <v>8397883.2200000007</v>
      </c>
      <c r="H1474" s="4">
        <v>5519338</v>
      </c>
      <c r="I1474" s="4">
        <v>2164764.7400000002</v>
      </c>
      <c r="J1474" s="4">
        <v>3154963.94</v>
      </c>
      <c r="K1474" s="4"/>
      <c r="L1474" s="1"/>
      <c r="M1474" s="4"/>
      <c r="N1474" s="5"/>
      <c r="O1474" s="4"/>
      <c r="P1474" s="4"/>
      <c r="Q1474" s="4">
        <v>18479954.039999999</v>
      </c>
      <c r="R1474" s="4"/>
      <c r="S1474" s="4"/>
    </row>
    <row r="1475" spans="1:19" hidden="1" x14ac:dyDescent="0.25">
      <c r="A1475" s="37" t="s">
        <v>97</v>
      </c>
      <c r="B1475" s="6" t="s">
        <v>249</v>
      </c>
      <c r="C1475" s="4">
        <f t="shared" si="188"/>
        <v>43241075.369999997</v>
      </c>
      <c r="D1475" s="4">
        <f t="shared" si="189"/>
        <v>905971.23</v>
      </c>
      <c r="E1475" s="4"/>
      <c r="F1475" s="4">
        <v>4235150.1899999995</v>
      </c>
      <c r="G1475" s="4">
        <v>6210248.7699999996</v>
      </c>
      <c r="H1475" s="4">
        <v>4081559.7399999998</v>
      </c>
      <c r="I1475" s="4">
        <v>1600847.17</v>
      </c>
      <c r="J1475" s="4">
        <v>2333101.15</v>
      </c>
      <c r="K1475" s="4"/>
      <c r="L1475" s="1"/>
      <c r="M1475" s="4"/>
      <c r="N1475" s="5" t="s">
        <v>1674</v>
      </c>
      <c r="O1475" s="4">
        <v>9479285.5500000007</v>
      </c>
      <c r="P1475" s="4"/>
      <c r="Q1475" s="4">
        <v>14394911.57</v>
      </c>
      <c r="R1475" s="4"/>
      <c r="S1475" s="4"/>
    </row>
    <row r="1476" spans="1:19" ht="15" hidden="1" customHeight="1" x14ac:dyDescent="0.25">
      <c r="A1476" s="93" t="s">
        <v>1916</v>
      </c>
      <c r="B1476" s="94"/>
      <c r="C1476" s="2">
        <f>SUM(C1464:C1475)</f>
        <v>482765067.62</v>
      </c>
      <c r="D1476" s="2">
        <f t="shared" ref="D1476:S1476" si="190">SUM(D1464:D1475)</f>
        <v>10114717.550000001</v>
      </c>
      <c r="E1476" s="2">
        <f t="shared" si="190"/>
        <v>0</v>
      </c>
      <c r="F1476" s="2">
        <f t="shared" si="190"/>
        <v>52646372.659999996</v>
      </c>
      <c r="G1476" s="2">
        <f t="shared" si="190"/>
        <v>77198459.719999984</v>
      </c>
      <c r="H1476" s="2">
        <f t="shared" si="190"/>
        <v>50737118.060000002</v>
      </c>
      <c r="I1476" s="2">
        <f t="shared" si="190"/>
        <v>19899836.609999999</v>
      </c>
      <c r="J1476" s="2">
        <f t="shared" si="190"/>
        <v>29002351.030000001</v>
      </c>
      <c r="K1476" s="2">
        <f t="shared" si="190"/>
        <v>0</v>
      </c>
      <c r="L1476" s="15">
        <f t="shared" si="190"/>
        <v>0</v>
      </c>
      <c r="M1476" s="2">
        <f t="shared" si="190"/>
        <v>0</v>
      </c>
      <c r="N1476" s="2" t="s">
        <v>1675</v>
      </c>
      <c r="O1476" s="2">
        <f t="shared" si="190"/>
        <v>48164191.00999999</v>
      </c>
      <c r="P1476" s="2">
        <f t="shared" si="190"/>
        <v>18178039.66</v>
      </c>
      <c r="Q1476" s="2">
        <f t="shared" si="190"/>
        <v>176823981.31999996</v>
      </c>
      <c r="R1476" s="2">
        <f t="shared" si="190"/>
        <v>0</v>
      </c>
      <c r="S1476" s="2">
        <f t="shared" si="190"/>
        <v>0</v>
      </c>
    </row>
    <row r="1477" spans="1:19" ht="15" hidden="1" customHeight="1" x14ac:dyDescent="0.25">
      <c r="A1477" s="95" t="s">
        <v>1870</v>
      </c>
      <c r="B1477" s="96"/>
      <c r="C1477" s="97"/>
      <c r="D1477" s="2"/>
      <c r="E1477" s="2"/>
      <c r="F1477" s="2"/>
      <c r="G1477" s="2"/>
      <c r="H1477" s="2"/>
      <c r="I1477" s="2"/>
      <c r="J1477" s="2"/>
      <c r="K1477" s="2"/>
      <c r="L1477" s="15"/>
      <c r="M1477" s="2"/>
      <c r="N1477" s="3"/>
      <c r="O1477" s="2"/>
      <c r="P1477" s="2"/>
      <c r="Q1477" s="2"/>
      <c r="R1477" s="2"/>
      <c r="S1477" s="2"/>
    </row>
    <row r="1478" spans="1:19" hidden="1" x14ac:dyDescent="0.25">
      <c r="A1478" s="37" t="s">
        <v>99</v>
      </c>
      <c r="B1478" s="6" t="s">
        <v>1712</v>
      </c>
      <c r="C1478" s="4">
        <f>ROUNDUP(SUM(D1478+E1478+F1478+G1478+H1478+I1478+J1478+K1478+M1478+O1478+P1478+Q1478+R1478+S1478),2)</f>
        <v>4755088.72</v>
      </c>
      <c r="D1478" s="4">
        <f>ROUNDUP(SUM(F1478+G1478+H1478+I1478+J1478+K1478+M1478+O1478+P1478+Q1478+R1478+S1478)*0.0214,2)</f>
        <v>95872.34</v>
      </c>
      <c r="E1478" s="4">
        <v>179200.63</v>
      </c>
      <c r="F1478" s="4"/>
      <c r="G1478" s="4"/>
      <c r="H1478" s="4"/>
      <c r="I1478" s="4"/>
      <c r="J1478" s="4"/>
      <c r="K1478" s="4"/>
      <c r="L1478" s="1">
        <v>1</v>
      </c>
      <c r="M1478" s="4">
        <v>4480015.75</v>
      </c>
      <c r="N1478" s="5"/>
      <c r="O1478" s="4"/>
      <c r="P1478" s="4"/>
      <c r="Q1478" s="4"/>
      <c r="R1478" s="4"/>
      <c r="S1478" s="4"/>
    </row>
    <row r="1479" spans="1:19" hidden="1" x14ac:dyDescent="0.25">
      <c r="A1479" s="37" t="s">
        <v>101</v>
      </c>
      <c r="B1479" s="72" t="s">
        <v>280</v>
      </c>
      <c r="C1479" s="4">
        <f>ROUNDUP(SUM(D1479+E1479+F1479+G1479+H1479+I1479+J1479+K1479+M1479+O1479+P1479+Q1479+R1479+S1479),2)</f>
        <v>662510.80000000005</v>
      </c>
      <c r="D1479" s="4">
        <f>ROUNDUP(SUM(F1479+G1479+H1479+I1479+J1479+K1479+M1479+O1479+P1479+Q1479+R1479+S1479)*0.0214,2)</f>
        <v>13880.69</v>
      </c>
      <c r="E1479" s="4"/>
      <c r="F1479" s="4">
        <v>648630.11</v>
      </c>
      <c r="G1479" s="4"/>
      <c r="H1479" s="4"/>
      <c r="I1479" s="4"/>
      <c r="J1479" s="4"/>
      <c r="K1479" s="4"/>
      <c r="L1479" s="1"/>
      <c r="M1479" s="4"/>
      <c r="N1479" s="5"/>
      <c r="O1479" s="4"/>
      <c r="P1479" s="4"/>
      <c r="Q1479" s="4"/>
      <c r="R1479" s="4"/>
      <c r="S1479" s="4"/>
    </row>
    <row r="1480" spans="1:19" hidden="1" x14ac:dyDescent="0.25">
      <c r="A1480" s="37" t="s">
        <v>103</v>
      </c>
      <c r="B1480" s="72" t="s">
        <v>282</v>
      </c>
      <c r="C1480" s="4">
        <f>ROUNDUP(SUM(D1480+E1480+F1480+G1480+H1480+I1480+J1480+K1480+M1480+O1480+P1480+Q1480+R1480+S1480),2)</f>
        <v>4236330.5199999996</v>
      </c>
      <c r="D1480" s="4">
        <f>ROUNDUP(SUM(F1480+G1480+H1480+I1480+J1480+K1480+M1480+O1480+P1480+Q1480+R1480+S1480)*0.0214,2)</f>
        <v>88758.06</v>
      </c>
      <c r="E1480" s="4"/>
      <c r="F1480" s="4">
        <v>947510.1</v>
      </c>
      <c r="G1480" s="4">
        <v>1376183.66</v>
      </c>
      <c r="H1480" s="4">
        <v>908178.45</v>
      </c>
      <c r="I1480" s="4">
        <v>396564.55</v>
      </c>
      <c r="J1480" s="4">
        <v>519135.69999999995</v>
      </c>
      <c r="K1480" s="4"/>
      <c r="L1480" s="1"/>
      <c r="M1480" s="4"/>
      <c r="N1480" s="5"/>
      <c r="O1480" s="4"/>
      <c r="P1480" s="4"/>
      <c r="Q1480" s="4"/>
      <c r="R1480" s="4"/>
      <c r="S1480" s="4"/>
    </row>
    <row r="1481" spans="1:19" ht="15" hidden="1" customHeight="1" x14ac:dyDescent="0.25">
      <c r="A1481" s="93" t="s">
        <v>1917</v>
      </c>
      <c r="B1481" s="94"/>
      <c r="C1481" s="2">
        <f>SUM(C1478:C1480)</f>
        <v>9653930.0399999991</v>
      </c>
      <c r="D1481" s="2">
        <f t="shared" ref="D1481:S1481" si="191">SUM(D1478:D1480)</f>
        <v>198511.09</v>
      </c>
      <c r="E1481" s="2">
        <f t="shared" si="191"/>
        <v>179200.63</v>
      </c>
      <c r="F1481" s="2">
        <f t="shared" si="191"/>
        <v>1596140.21</v>
      </c>
      <c r="G1481" s="2">
        <f t="shared" si="191"/>
        <v>1376183.66</v>
      </c>
      <c r="H1481" s="2">
        <f t="shared" si="191"/>
        <v>908178.45</v>
      </c>
      <c r="I1481" s="2">
        <f t="shared" si="191"/>
        <v>396564.55</v>
      </c>
      <c r="J1481" s="2">
        <f t="shared" si="191"/>
        <v>519135.69999999995</v>
      </c>
      <c r="K1481" s="2">
        <f t="shared" si="191"/>
        <v>0</v>
      </c>
      <c r="L1481" s="15">
        <f t="shared" si="191"/>
        <v>1</v>
      </c>
      <c r="M1481" s="2">
        <f t="shared" si="191"/>
        <v>4480015.75</v>
      </c>
      <c r="N1481" s="2" t="s">
        <v>1675</v>
      </c>
      <c r="O1481" s="2">
        <f t="shared" si="191"/>
        <v>0</v>
      </c>
      <c r="P1481" s="2">
        <f t="shared" si="191"/>
        <v>0</v>
      </c>
      <c r="Q1481" s="2">
        <f t="shared" si="191"/>
        <v>0</v>
      </c>
      <c r="R1481" s="2">
        <f t="shared" si="191"/>
        <v>0</v>
      </c>
      <c r="S1481" s="2">
        <f t="shared" si="191"/>
        <v>0</v>
      </c>
    </row>
    <row r="1482" spans="1:19" ht="15" hidden="1" customHeight="1" x14ac:dyDescent="0.25">
      <c r="A1482" s="95" t="s">
        <v>1872</v>
      </c>
      <c r="B1482" s="96"/>
      <c r="C1482" s="97"/>
      <c r="D1482" s="2"/>
      <c r="E1482" s="2"/>
      <c r="F1482" s="2"/>
      <c r="G1482" s="2"/>
      <c r="H1482" s="2"/>
      <c r="I1482" s="2"/>
      <c r="J1482" s="2"/>
      <c r="K1482" s="2"/>
      <c r="L1482" s="15"/>
      <c r="M1482" s="2"/>
      <c r="N1482" s="3"/>
      <c r="O1482" s="2"/>
      <c r="P1482" s="2"/>
      <c r="Q1482" s="2"/>
      <c r="R1482" s="2"/>
      <c r="S1482" s="2"/>
    </row>
    <row r="1483" spans="1:19" hidden="1" x14ac:dyDescent="0.25">
      <c r="A1483" s="37" t="s">
        <v>105</v>
      </c>
      <c r="B1483" s="6" t="s">
        <v>308</v>
      </c>
      <c r="C1483" s="4">
        <f t="shared" ref="C1483:C1514" si="192">ROUNDUP(SUM(D1483+E1483+F1483+G1483+H1483+I1483+J1483+K1483+M1483+O1483+P1483+Q1483+R1483+S1483),2)</f>
        <v>4930580.43</v>
      </c>
      <c r="D1483" s="4">
        <f t="shared" ref="D1483:D1514" si="193">ROUNDUP(SUM(F1483+G1483+H1483+I1483+J1483+K1483+M1483+O1483+P1483+Q1483+R1483+S1483)*0.0214,2)</f>
        <v>103303.73</v>
      </c>
      <c r="E1483" s="4"/>
      <c r="F1483" s="4">
        <v>4827276.7</v>
      </c>
      <c r="G1483" s="4"/>
      <c r="H1483" s="4"/>
      <c r="I1483" s="4"/>
      <c r="J1483" s="4"/>
      <c r="K1483" s="4"/>
      <c r="L1483" s="1"/>
      <c r="M1483" s="4"/>
      <c r="N1483" s="5"/>
      <c r="O1483" s="4"/>
      <c r="P1483" s="4"/>
      <c r="Q1483" s="4"/>
      <c r="R1483" s="4"/>
      <c r="S1483" s="4"/>
    </row>
    <row r="1484" spans="1:19" hidden="1" x14ac:dyDescent="0.25">
      <c r="A1484" s="37" t="s">
        <v>107</v>
      </c>
      <c r="B1484" s="6" t="s">
        <v>310</v>
      </c>
      <c r="C1484" s="4">
        <f t="shared" si="192"/>
        <v>6541582.6200000001</v>
      </c>
      <c r="D1484" s="4">
        <f t="shared" si="193"/>
        <v>137056.86000000002</v>
      </c>
      <c r="E1484" s="4"/>
      <c r="F1484" s="4">
        <v>3204537.21</v>
      </c>
      <c r="G1484" s="4"/>
      <c r="H1484" s="4"/>
      <c r="I1484" s="4"/>
      <c r="J1484" s="4"/>
      <c r="K1484" s="4"/>
      <c r="L1484" s="1"/>
      <c r="M1484" s="4"/>
      <c r="N1484" s="5"/>
      <c r="O1484" s="4"/>
      <c r="P1484" s="4">
        <v>3199988.55</v>
      </c>
      <c r="Q1484" s="4"/>
      <c r="R1484" s="4"/>
      <c r="S1484" s="4"/>
    </row>
    <row r="1485" spans="1:19" hidden="1" x14ac:dyDescent="0.25">
      <c r="A1485" s="37" t="s">
        <v>109</v>
      </c>
      <c r="B1485" s="6" t="s">
        <v>290</v>
      </c>
      <c r="C1485" s="4">
        <f t="shared" si="192"/>
        <v>3239536.97</v>
      </c>
      <c r="D1485" s="4">
        <f t="shared" si="193"/>
        <v>67873.599999999991</v>
      </c>
      <c r="E1485" s="4"/>
      <c r="F1485" s="4">
        <v>3171663.3699999996</v>
      </c>
      <c r="G1485" s="4"/>
      <c r="H1485" s="4"/>
      <c r="I1485" s="4"/>
      <c r="J1485" s="4"/>
      <c r="K1485" s="4"/>
      <c r="L1485" s="1"/>
      <c r="M1485" s="4"/>
      <c r="N1485" s="5"/>
      <c r="O1485" s="4"/>
      <c r="P1485" s="4"/>
      <c r="Q1485" s="4"/>
      <c r="R1485" s="4"/>
      <c r="S1485" s="4"/>
    </row>
    <row r="1486" spans="1:19" hidden="1" x14ac:dyDescent="0.25">
      <c r="A1486" s="37" t="s">
        <v>111</v>
      </c>
      <c r="B1486" s="6" t="s">
        <v>312</v>
      </c>
      <c r="C1486" s="4">
        <f t="shared" si="192"/>
        <v>14996951.630000001</v>
      </c>
      <c r="D1486" s="4">
        <f t="shared" si="193"/>
        <v>314210.66000000003</v>
      </c>
      <c r="E1486" s="4"/>
      <c r="F1486" s="4">
        <v>3103386.93</v>
      </c>
      <c r="G1486" s="4">
        <v>4550678.0199999996</v>
      </c>
      <c r="H1486" s="4"/>
      <c r="I1486" s="4"/>
      <c r="J1486" s="4"/>
      <c r="K1486" s="4"/>
      <c r="L1486" s="1"/>
      <c r="M1486" s="4"/>
      <c r="N1486" s="5"/>
      <c r="O1486" s="4"/>
      <c r="P1486" s="4"/>
      <c r="Q1486" s="4">
        <v>7028676.0199999996</v>
      </c>
      <c r="R1486" s="4"/>
      <c r="S1486" s="4"/>
    </row>
    <row r="1487" spans="1:19" hidden="1" x14ac:dyDescent="0.25">
      <c r="A1487" s="37" t="s">
        <v>113</v>
      </c>
      <c r="B1487" s="6" t="s">
        <v>318</v>
      </c>
      <c r="C1487" s="4">
        <f t="shared" si="192"/>
        <v>6376185.0499999998</v>
      </c>
      <c r="D1487" s="4">
        <f t="shared" si="193"/>
        <v>133591.51</v>
      </c>
      <c r="E1487" s="4"/>
      <c r="F1487" s="4">
        <v>3142763.2899999996</v>
      </c>
      <c r="G1487" s="4"/>
      <c r="H1487" s="4"/>
      <c r="I1487" s="4"/>
      <c r="J1487" s="4"/>
      <c r="K1487" s="4"/>
      <c r="L1487" s="1"/>
      <c r="M1487" s="4"/>
      <c r="N1487" s="5"/>
      <c r="O1487" s="4"/>
      <c r="P1487" s="4">
        <v>3099830.25</v>
      </c>
      <c r="Q1487" s="4"/>
      <c r="R1487" s="4"/>
      <c r="S1487" s="4"/>
    </row>
    <row r="1488" spans="1:19" hidden="1" x14ac:dyDescent="0.25">
      <c r="A1488" s="37" t="s">
        <v>115</v>
      </c>
      <c r="B1488" s="6" t="s">
        <v>320</v>
      </c>
      <c r="C1488" s="4">
        <f t="shared" si="192"/>
        <v>19020354.870000001</v>
      </c>
      <c r="D1488" s="4">
        <f t="shared" si="193"/>
        <v>383489.35000000003</v>
      </c>
      <c r="E1488" s="4">
        <v>716802.52</v>
      </c>
      <c r="F1488" s="4"/>
      <c r="G1488" s="4"/>
      <c r="H1488" s="4"/>
      <c r="I1488" s="4"/>
      <c r="J1488" s="4"/>
      <c r="K1488" s="4"/>
      <c r="L1488" s="1">
        <v>4</v>
      </c>
      <c r="M1488" s="4">
        <v>17920063</v>
      </c>
      <c r="N1488" s="5"/>
      <c r="O1488" s="4"/>
      <c r="P1488" s="4"/>
      <c r="Q1488" s="4"/>
      <c r="R1488" s="4"/>
      <c r="S1488" s="4"/>
    </row>
    <row r="1489" spans="1:19" hidden="1" x14ac:dyDescent="0.25">
      <c r="A1489" s="37" t="s">
        <v>116</v>
      </c>
      <c r="B1489" s="6" t="s">
        <v>322</v>
      </c>
      <c r="C1489" s="4">
        <f t="shared" si="192"/>
        <v>21776916.23</v>
      </c>
      <c r="D1489" s="4">
        <f t="shared" si="193"/>
        <v>456262.01</v>
      </c>
      <c r="E1489" s="4"/>
      <c r="F1489" s="4">
        <v>5598788.4199999999</v>
      </c>
      <c r="G1489" s="4">
        <v>8209831.3799999999</v>
      </c>
      <c r="H1489" s="4">
        <v>5395744.75</v>
      </c>
      <c r="I1489" s="4">
        <v>2116289.67</v>
      </c>
      <c r="J1489" s="4"/>
      <c r="K1489" s="4"/>
      <c r="L1489" s="1"/>
      <c r="M1489" s="4"/>
      <c r="N1489" s="5"/>
      <c r="O1489" s="4"/>
      <c r="P1489" s="4"/>
      <c r="Q1489" s="4"/>
      <c r="R1489" s="4"/>
      <c r="S1489" s="4"/>
    </row>
    <row r="1490" spans="1:19" hidden="1" x14ac:dyDescent="0.25">
      <c r="A1490" s="37" t="s">
        <v>117</v>
      </c>
      <c r="B1490" s="6" t="s">
        <v>324</v>
      </c>
      <c r="C1490" s="4">
        <f t="shared" si="192"/>
        <v>60504988.590000004</v>
      </c>
      <c r="D1490" s="4">
        <f t="shared" si="193"/>
        <v>1267678.44</v>
      </c>
      <c r="E1490" s="4"/>
      <c r="F1490" s="4">
        <v>5636117.6900000004</v>
      </c>
      <c r="G1490" s="4"/>
      <c r="H1490" s="4">
        <v>5431720.25</v>
      </c>
      <c r="I1490" s="4">
        <v>2130399.79</v>
      </c>
      <c r="J1490" s="4">
        <v>3104879.89</v>
      </c>
      <c r="K1490" s="4"/>
      <c r="L1490" s="1"/>
      <c r="M1490" s="4"/>
      <c r="N1490" s="5" t="s">
        <v>1674</v>
      </c>
      <c r="O1490" s="4">
        <v>17752758.879999999</v>
      </c>
      <c r="P1490" s="4">
        <v>6958463.4900000002</v>
      </c>
      <c r="Q1490" s="4">
        <v>18222970.16</v>
      </c>
      <c r="R1490" s="4"/>
      <c r="S1490" s="4"/>
    </row>
    <row r="1491" spans="1:19" hidden="1" x14ac:dyDescent="0.25">
      <c r="A1491" s="37" t="s">
        <v>118</v>
      </c>
      <c r="B1491" s="6" t="s">
        <v>292</v>
      </c>
      <c r="C1491" s="4">
        <f t="shared" si="192"/>
        <v>32094597.84</v>
      </c>
      <c r="D1491" s="4">
        <f t="shared" si="193"/>
        <v>672434.3</v>
      </c>
      <c r="E1491" s="4"/>
      <c r="F1491" s="4"/>
      <c r="G1491" s="4"/>
      <c r="H1491" s="4"/>
      <c r="I1491" s="4"/>
      <c r="J1491" s="4">
        <v>2669579.77</v>
      </c>
      <c r="K1491" s="4"/>
      <c r="L1491" s="1"/>
      <c r="M1491" s="4"/>
      <c r="N1491" s="5" t="s">
        <v>1673</v>
      </c>
      <c r="O1491" s="4">
        <v>13752162.869999999</v>
      </c>
      <c r="P1491" s="4"/>
      <c r="Q1491" s="4">
        <v>15000420.9</v>
      </c>
      <c r="R1491" s="4"/>
      <c r="S1491" s="4"/>
    </row>
    <row r="1492" spans="1:19" hidden="1" x14ac:dyDescent="0.25">
      <c r="A1492" s="37" t="s">
        <v>120</v>
      </c>
      <c r="B1492" s="6" t="s">
        <v>294</v>
      </c>
      <c r="C1492" s="4">
        <f t="shared" si="192"/>
        <v>29796726.440000001</v>
      </c>
      <c r="D1492" s="4">
        <f t="shared" si="193"/>
        <v>624290.14</v>
      </c>
      <c r="E1492" s="4"/>
      <c r="F1492" s="4">
        <v>4229165.46</v>
      </c>
      <c r="G1492" s="4">
        <v>6201473.0199999996</v>
      </c>
      <c r="H1492" s="4">
        <v>4075792.05</v>
      </c>
      <c r="I1492" s="4">
        <v>1598585</v>
      </c>
      <c r="J1492" s="4">
        <v>2329804.2200000002</v>
      </c>
      <c r="K1492" s="4"/>
      <c r="L1492" s="1"/>
      <c r="M1492" s="4"/>
      <c r="N1492" s="5" t="s">
        <v>1674</v>
      </c>
      <c r="O1492" s="4">
        <v>10737616.550000001</v>
      </c>
      <c r="P1492" s="4"/>
      <c r="Q1492" s="4"/>
      <c r="R1492" s="4"/>
      <c r="S1492" s="4"/>
    </row>
    <row r="1493" spans="1:19" hidden="1" x14ac:dyDescent="0.25">
      <c r="A1493" s="37" t="s">
        <v>122</v>
      </c>
      <c r="B1493" s="6" t="s">
        <v>296</v>
      </c>
      <c r="C1493" s="4">
        <f t="shared" si="192"/>
        <v>45681018.630000003</v>
      </c>
      <c r="D1493" s="4">
        <f t="shared" si="193"/>
        <v>957092.03</v>
      </c>
      <c r="E1493" s="4"/>
      <c r="F1493" s="4">
        <v>6002546.6200000001</v>
      </c>
      <c r="G1493" s="4">
        <v>8801885.6799999997</v>
      </c>
      <c r="H1493" s="4">
        <v>5784860.4000000004</v>
      </c>
      <c r="I1493" s="4">
        <v>2268906.5</v>
      </c>
      <c r="J1493" s="4"/>
      <c r="K1493" s="4"/>
      <c r="L1493" s="1"/>
      <c r="M1493" s="4"/>
      <c r="N1493" s="5" t="s">
        <v>1674</v>
      </c>
      <c r="O1493" s="4">
        <v>15708530.34</v>
      </c>
      <c r="P1493" s="4">
        <v>6157197.0599999996</v>
      </c>
      <c r="Q1493" s="4"/>
      <c r="R1493" s="4"/>
      <c r="S1493" s="4"/>
    </row>
    <row r="1494" spans="1:19" hidden="1" x14ac:dyDescent="0.25">
      <c r="A1494" s="37" t="s">
        <v>124</v>
      </c>
      <c r="B1494" s="6" t="s">
        <v>298</v>
      </c>
      <c r="C1494" s="4">
        <f t="shared" si="192"/>
        <v>43151196.920000002</v>
      </c>
      <c r="D1494" s="4">
        <f t="shared" si="193"/>
        <v>904088.13</v>
      </c>
      <c r="E1494" s="4"/>
      <c r="F1494" s="4">
        <v>6050713.4199999999</v>
      </c>
      <c r="G1494" s="4">
        <v>8872515.4800000004</v>
      </c>
      <c r="H1494" s="4">
        <v>5831280.4000000004</v>
      </c>
      <c r="I1494" s="4">
        <v>2287113.0999999996</v>
      </c>
      <c r="J1494" s="4">
        <v>3333276.46</v>
      </c>
      <c r="K1494" s="4"/>
      <c r="L1494" s="1"/>
      <c r="M1494" s="4"/>
      <c r="N1494" s="5" t="s">
        <v>1674</v>
      </c>
      <c r="O1494" s="4">
        <v>15872209.93</v>
      </c>
      <c r="P1494" s="4"/>
      <c r="Q1494" s="4"/>
      <c r="R1494" s="4"/>
      <c r="S1494" s="4"/>
    </row>
    <row r="1495" spans="1:19" hidden="1" x14ac:dyDescent="0.25">
      <c r="A1495" s="37" t="s">
        <v>126</v>
      </c>
      <c r="B1495" s="6" t="s">
        <v>300</v>
      </c>
      <c r="C1495" s="4">
        <f t="shared" si="192"/>
        <v>30149149.850000001</v>
      </c>
      <c r="D1495" s="4">
        <f t="shared" si="193"/>
        <v>631673.99</v>
      </c>
      <c r="E1495" s="4"/>
      <c r="F1495" s="4">
        <v>6117544.8599999994</v>
      </c>
      <c r="G1495" s="4">
        <v>8970514.3300000001</v>
      </c>
      <c r="H1495" s="4">
        <v>5895688.1500000004</v>
      </c>
      <c r="I1495" s="4">
        <v>2312374.75</v>
      </c>
      <c r="J1495" s="4"/>
      <c r="K1495" s="4"/>
      <c r="L1495" s="1"/>
      <c r="M1495" s="4"/>
      <c r="N1495" s="5"/>
      <c r="O1495" s="4"/>
      <c r="P1495" s="4">
        <v>6221353.7699999996</v>
      </c>
      <c r="Q1495" s="4"/>
      <c r="R1495" s="4"/>
      <c r="S1495" s="4"/>
    </row>
    <row r="1496" spans="1:19" hidden="1" x14ac:dyDescent="0.25">
      <c r="A1496" s="37" t="s">
        <v>128</v>
      </c>
      <c r="B1496" s="6" t="s">
        <v>302</v>
      </c>
      <c r="C1496" s="4">
        <f t="shared" si="192"/>
        <v>15542627.16</v>
      </c>
      <c r="D1496" s="4">
        <f t="shared" si="193"/>
        <v>325643.46000000002</v>
      </c>
      <c r="E1496" s="4"/>
      <c r="F1496" s="4">
        <v>7569412.6200000001</v>
      </c>
      <c r="G1496" s="4"/>
      <c r="H1496" s="4"/>
      <c r="I1496" s="4"/>
      <c r="J1496" s="4"/>
      <c r="K1496" s="4"/>
      <c r="L1496" s="1"/>
      <c r="M1496" s="4"/>
      <c r="N1496" s="5"/>
      <c r="O1496" s="4"/>
      <c r="P1496" s="4">
        <v>7647571.0800000001</v>
      </c>
      <c r="Q1496" s="4"/>
      <c r="R1496" s="4"/>
      <c r="S1496" s="4"/>
    </row>
    <row r="1497" spans="1:19" hidden="1" x14ac:dyDescent="0.25">
      <c r="A1497" s="37" t="s">
        <v>130</v>
      </c>
      <c r="B1497" s="6" t="s">
        <v>304</v>
      </c>
      <c r="C1497" s="4">
        <f t="shared" si="192"/>
        <v>16531116.640000001</v>
      </c>
      <c r="D1497" s="4">
        <f t="shared" si="193"/>
        <v>346353.93</v>
      </c>
      <c r="E1497" s="4"/>
      <c r="F1497" s="4"/>
      <c r="G1497" s="4">
        <v>7065452.0499999998</v>
      </c>
      <c r="H1497" s="4">
        <v>4643624.7</v>
      </c>
      <c r="I1497" s="4">
        <v>1821297.24</v>
      </c>
      <c r="J1497" s="4">
        <v>2654388.7200000002</v>
      </c>
      <c r="K1497" s="4"/>
      <c r="L1497" s="1"/>
      <c r="M1497" s="4"/>
      <c r="N1497" s="5"/>
      <c r="O1497" s="4"/>
      <c r="P1497" s="4"/>
      <c r="Q1497" s="4"/>
      <c r="R1497" s="4"/>
      <c r="S1497" s="4"/>
    </row>
    <row r="1498" spans="1:19" hidden="1" x14ac:dyDescent="0.25">
      <c r="A1498" s="37" t="s">
        <v>132</v>
      </c>
      <c r="B1498" s="6" t="s">
        <v>328</v>
      </c>
      <c r="C1498" s="4">
        <f t="shared" si="192"/>
        <v>4733547.2699999996</v>
      </c>
      <c r="D1498" s="4">
        <f t="shared" si="193"/>
        <v>99175.56</v>
      </c>
      <c r="E1498" s="4"/>
      <c r="F1498" s="4"/>
      <c r="G1498" s="4">
        <v>1993006.98</v>
      </c>
      <c r="H1498" s="4">
        <v>1315235.78</v>
      </c>
      <c r="I1498" s="4">
        <v>574309.91</v>
      </c>
      <c r="J1498" s="4">
        <v>751819.04</v>
      </c>
      <c r="K1498" s="4"/>
      <c r="L1498" s="1"/>
      <c r="M1498" s="4"/>
      <c r="N1498" s="5"/>
      <c r="O1498" s="4"/>
      <c r="P1498" s="4"/>
      <c r="Q1498" s="4"/>
      <c r="R1498" s="4"/>
      <c r="S1498" s="4"/>
    </row>
    <row r="1499" spans="1:19" hidden="1" x14ac:dyDescent="0.25">
      <c r="A1499" s="37" t="s">
        <v>134</v>
      </c>
      <c r="B1499" s="6" t="s">
        <v>330</v>
      </c>
      <c r="C1499" s="4">
        <f t="shared" si="192"/>
        <v>6836116.6299999999</v>
      </c>
      <c r="D1499" s="4">
        <f t="shared" si="193"/>
        <v>143227.83000000002</v>
      </c>
      <c r="E1499" s="4"/>
      <c r="F1499" s="4">
        <v>1528985.88</v>
      </c>
      <c r="G1499" s="4">
        <v>2220731.36</v>
      </c>
      <c r="H1499" s="4">
        <v>1465516.86</v>
      </c>
      <c r="I1499" s="4">
        <v>639931.54</v>
      </c>
      <c r="J1499" s="4">
        <v>837723.16</v>
      </c>
      <c r="K1499" s="4"/>
      <c r="L1499" s="1"/>
      <c r="M1499" s="4"/>
      <c r="N1499" s="5"/>
      <c r="O1499" s="4"/>
      <c r="P1499" s="4"/>
      <c r="Q1499" s="4"/>
      <c r="R1499" s="4"/>
      <c r="S1499" s="4"/>
    </row>
    <row r="1500" spans="1:19" hidden="1" x14ac:dyDescent="0.25">
      <c r="A1500" s="37" t="s">
        <v>136</v>
      </c>
      <c r="B1500" s="6" t="s">
        <v>332</v>
      </c>
      <c r="C1500" s="4">
        <f t="shared" si="192"/>
        <v>2746445.82</v>
      </c>
      <c r="D1500" s="4">
        <f t="shared" si="193"/>
        <v>57542.54</v>
      </c>
      <c r="E1500" s="4"/>
      <c r="F1500" s="4"/>
      <c r="G1500" s="4">
        <v>1952401.71</v>
      </c>
      <c r="H1500" s="4"/>
      <c r="I1500" s="4"/>
      <c r="J1500" s="4">
        <v>736501.57</v>
      </c>
      <c r="K1500" s="4"/>
      <c r="L1500" s="1"/>
      <c r="M1500" s="4"/>
      <c r="N1500" s="5"/>
      <c r="O1500" s="4"/>
      <c r="P1500" s="4"/>
      <c r="Q1500" s="4"/>
      <c r="R1500" s="4"/>
      <c r="S1500" s="4"/>
    </row>
    <row r="1501" spans="1:19" hidden="1" x14ac:dyDescent="0.25">
      <c r="A1501" s="37" t="s">
        <v>138</v>
      </c>
      <c r="B1501" s="6" t="s">
        <v>334</v>
      </c>
      <c r="C1501" s="4">
        <f t="shared" si="192"/>
        <v>11433198.359999999</v>
      </c>
      <c r="D1501" s="4">
        <f t="shared" si="193"/>
        <v>239544.2</v>
      </c>
      <c r="E1501" s="4"/>
      <c r="F1501" s="4"/>
      <c r="G1501" s="4">
        <v>2259662.1800000002</v>
      </c>
      <c r="H1501" s="4">
        <v>1491208.3</v>
      </c>
      <c r="I1501" s="4">
        <v>651149.94999999995</v>
      </c>
      <c r="J1501" s="4">
        <v>852408.98</v>
      </c>
      <c r="K1501" s="4"/>
      <c r="L1501" s="1"/>
      <c r="M1501" s="4"/>
      <c r="N1501" s="5"/>
      <c r="O1501" s="4"/>
      <c r="P1501" s="4"/>
      <c r="Q1501" s="4">
        <v>5939224.75</v>
      </c>
      <c r="R1501" s="4"/>
      <c r="S1501" s="4"/>
    </row>
    <row r="1502" spans="1:19" hidden="1" x14ac:dyDescent="0.25">
      <c r="A1502" s="37" t="s">
        <v>139</v>
      </c>
      <c r="B1502" s="6" t="s">
        <v>326</v>
      </c>
      <c r="C1502" s="4">
        <f t="shared" si="192"/>
        <v>6151216.3700000001</v>
      </c>
      <c r="D1502" s="4">
        <f t="shared" si="193"/>
        <v>128878.04999999999</v>
      </c>
      <c r="E1502" s="4"/>
      <c r="F1502" s="4">
        <v>1375799.08</v>
      </c>
      <c r="G1502" s="4">
        <v>1998239.61</v>
      </c>
      <c r="H1502" s="4">
        <v>1318688.93</v>
      </c>
      <c r="I1502" s="4">
        <v>575817.76</v>
      </c>
      <c r="J1502" s="4">
        <v>753792.94</v>
      </c>
      <c r="K1502" s="4"/>
      <c r="L1502" s="1"/>
      <c r="M1502" s="4"/>
      <c r="N1502" s="5"/>
      <c r="O1502" s="4"/>
      <c r="P1502" s="4"/>
      <c r="Q1502" s="4"/>
      <c r="R1502" s="4"/>
      <c r="S1502" s="4"/>
    </row>
    <row r="1503" spans="1:19" hidden="1" x14ac:dyDescent="0.25">
      <c r="A1503" s="37" t="s">
        <v>141</v>
      </c>
      <c r="B1503" s="6" t="s">
        <v>1713</v>
      </c>
      <c r="C1503" s="4">
        <f t="shared" si="192"/>
        <v>40192819.07</v>
      </c>
      <c r="D1503" s="4">
        <f t="shared" si="193"/>
        <v>810369.64</v>
      </c>
      <c r="E1503" s="4">
        <v>1514709.6</v>
      </c>
      <c r="F1503" s="4">
        <v>1889640.27</v>
      </c>
      <c r="G1503" s="4">
        <v>7959578.1600000001</v>
      </c>
      <c r="H1503" s="4">
        <v>5231278.0800000001</v>
      </c>
      <c r="I1503" s="4">
        <v>2051793.24</v>
      </c>
      <c r="J1503" s="4">
        <v>2990301.88</v>
      </c>
      <c r="K1503" s="4"/>
      <c r="L1503" s="1"/>
      <c r="M1503" s="4"/>
      <c r="N1503" s="5" t="s">
        <v>1673</v>
      </c>
      <c r="O1503" s="4">
        <v>7584975</v>
      </c>
      <c r="P1503" s="4">
        <v>2781441.0399999996</v>
      </c>
      <c r="Q1503" s="4">
        <v>7378732.1600000001</v>
      </c>
      <c r="R1503" s="4"/>
      <c r="S1503" s="4"/>
    </row>
    <row r="1504" spans="1:19" hidden="1" x14ac:dyDescent="0.25">
      <c r="A1504" s="37" t="s">
        <v>143</v>
      </c>
      <c r="B1504" s="6" t="s">
        <v>337</v>
      </c>
      <c r="C1504" s="4">
        <f t="shared" si="192"/>
        <v>46956217.210000001</v>
      </c>
      <c r="D1504" s="4">
        <f t="shared" si="193"/>
        <v>983809.53</v>
      </c>
      <c r="E1504" s="4"/>
      <c r="F1504" s="4">
        <v>4730341.0199999996</v>
      </c>
      <c r="G1504" s="4">
        <v>6936376.0899999999</v>
      </c>
      <c r="H1504" s="4">
        <v>4558792.1500000004</v>
      </c>
      <c r="I1504" s="4">
        <v>1788024.67</v>
      </c>
      <c r="J1504" s="4">
        <v>2605896.73</v>
      </c>
      <c r="K1504" s="4"/>
      <c r="L1504" s="1"/>
      <c r="M1504" s="4"/>
      <c r="N1504" s="5" t="s">
        <v>1673</v>
      </c>
      <c r="O1504" s="4">
        <v>13047311.029999999</v>
      </c>
      <c r="P1504" s="4"/>
      <c r="Q1504" s="4">
        <v>12305665.99</v>
      </c>
      <c r="R1504" s="4"/>
      <c r="S1504" s="4"/>
    </row>
    <row r="1505" spans="1:19" hidden="1" x14ac:dyDescent="0.25">
      <c r="A1505" s="37" t="s">
        <v>145</v>
      </c>
      <c r="B1505" s="6" t="s">
        <v>355</v>
      </c>
      <c r="C1505" s="4">
        <f t="shared" si="192"/>
        <v>27424986.91</v>
      </c>
      <c r="D1505" s="4">
        <f t="shared" si="193"/>
        <v>574598.32000000007</v>
      </c>
      <c r="E1505" s="4"/>
      <c r="F1505" s="4">
        <v>2822551.04</v>
      </c>
      <c r="G1505" s="4">
        <v>3573455.1</v>
      </c>
      <c r="H1505" s="4">
        <v>2099592</v>
      </c>
      <c r="I1505" s="4">
        <v>882104.94</v>
      </c>
      <c r="J1505" s="4">
        <v>1449613.31</v>
      </c>
      <c r="K1505" s="4"/>
      <c r="L1505" s="1"/>
      <c r="M1505" s="4"/>
      <c r="N1505" s="5" t="s">
        <v>1674</v>
      </c>
      <c r="O1505" s="4">
        <v>7825452.2000000002</v>
      </c>
      <c r="P1505" s="4"/>
      <c r="Q1505" s="4">
        <v>8197620</v>
      </c>
      <c r="R1505" s="4"/>
      <c r="S1505" s="4"/>
    </row>
    <row r="1506" spans="1:19" hidden="1" x14ac:dyDescent="0.25">
      <c r="A1506" s="37" t="s">
        <v>147</v>
      </c>
      <c r="B1506" s="6" t="s">
        <v>286</v>
      </c>
      <c r="C1506" s="4">
        <f t="shared" si="192"/>
        <v>2133033.9</v>
      </c>
      <c r="D1506" s="4">
        <f t="shared" si="193"/>
        <v>44690.55</v>
      </c>
      <c r="E1506" s="4"/>
      <c r="F1506" s="4"/>
      <c r="G1506" s="4"/>
      <c r="H1506" s="4"/>
      <c r="I1506" s="4"/>
      <c r="J1506" s="4"/>
      <c r="K1506" s="4">
        <v>2088343.35</v>
      </c>
      <c r="L1506" s="1"/>
      <c r="M1506" s="4"/>
      <c r="N1506" s="5"/>
      <c r="O1506" s="4"/>
      <c r="P1506" s="4"/>
      <c r="Q1506" s="4"/>
      <c r="R1506" s="4"/>
      <c r="S1506" s="4"/>
    </row>
    <row r="1507" spans="1:19" hidden="1" x14ac:dyDescent="0.25">
      <c r="A1507" s="37" t="s">
        <v>149</v>
      </c>
      <c r="B1507" s="6" t="s">
        <v>288</v>
      </c>
      <c r="C1507" s="4">
        <f t="shared" si="192"/>
        <v>2661354.19</v>
      </c>
      <c r="D1507" s="4">
        <f t="shared" si="193"/>
        <v>55759.73</v>
      </c>
      <c r="E1507" s="4"/>
      <c r="F1507" s="4"/>
      <c r="G1507" s="4"/>
      <c r="H1507" s="4"/>
      <c r="I1507" s="4"/>
      <c r="J1507" s="4"/>
      <c r="K1507" s="4">
        <v>2605594.46</v>
      </c>
      <c r="L1507" s="1"/>
      <c r="M1507" s="4"/>
      <c r="N1507" s="5"/>
      <c r="O1507" s="4"/>
      <c r="P1507" s="4"/>
      <c r="Q1507" s="4"/>
      <c r="R1507" s="4"/>
      <c r="S1507" s="4"/>
    </row>
    <row r="1508" spans="1:19" hidden="1" x14ac:dyDescent="0.25">
      <c r="A1508" s="37" t="s">
        <v>151</v>
      </c>
      <c r="B1508" s="6" t="s">
        <v>284</v>
      </c>
      <c r="C1508" s="4">
        <f t="shared" si="192"/>
        <v>2130334.36</v>
      </c>
      <c r="D1508" s="4">
        <f t="shared" si="193"/>
        <v>44633.990000000005</v>
      </c>
      <c r="E1508" s="4"/>
      <c r="F1508" s="4"/>
      <c r="G1508" s="4"/>
      <c r="H1508" s="4"/>
      <c r="I1508" s="4"/>
      <c r="J1508" s="4"/>
      <c r="K1508" s="4">
        <v>2085700.37</v>
      </c>
      <c r="L1508" s="1"/>
      <c r="M1508" s="4"/>
      <c r="N1508" s="5"/>
      <c r="O1508" s="4"/>
      <c r="P1508" s="4"/>
      <c r="Q1508" s="4"/>
      <c r="R1508" s="4"/>
      <c r="S1508" s="4"/>
    </row>
    <row r="1509" spans="1:19" hidden="1" x14ac:dyDescent="0.25">
      <c r="A1509" s="37" t="s">
        <v>153</v>
      </c>
      <c r="B1509" s="6" t="s">
        <v>361</v>
      </c>
      <c r="C1509" s="4">
        <f t="shared" si="192"/>
        <v>2519068.5299999998</v>
      </c>
      <c r="D1509" s="4">
        <f t="shared" si="193"/>
        <v>52778.61</v>
      </c>
      <c r="E1509" s="4"/>
      <c r="F1509" s="4"/>
      <c r="G1509" s="4"/>
      <c r="H1509" s="4"/>
      <c r="I1509" s="4"/>
      <c r="J1509" s="4"/>
      <c r="K1509" s="4">
        <v>2466289.92</v>
      </c>
      <c r="L1509" s="1"/>
      <c r="M1509" s="4"/>
      <c r="N1509" s="5"/>
      <c r="O1509" s="4"/>
      <c r="P1509" s="4"/>
      <c r="Q1509" s="4"/>
      <c r="R1509" s="4"/>
      <c r="S1509" s="4"/>
    </row>
    <row r="1510" spans="1:19" hidden="1" x14ac:dyDescent="0.25">
      <c r="A1510" s="37" t="s">
        <v>155</v>
      </c>
      <c r="B1510" s="6" t="s">
        <v>363</v>
      </c>
      <c r="C1510" s="4">
        <f t="shared" si="192"/>
        <v>2314232.4900000002</v>
      </c>
      <c r="D1510" s="4">
        <f t="shared" si="193"/>
        <v>48486.96</v>
      </c>
      <c r="E1510" s="4"/>
      <c r="F1510" s="4"/>
      <c r="G1510" s="4"/>
      <c r="H1510" s="4"/>
      <c r="I1510" s="4"/>
      <c r="J1510" s="4"/>
      <c r="K1510" s="4">
        <v>2265745.5299999998</v>
      </c>
      <c r="L1510" s="1"/>
      <c r="M1510" s="4"/>
      <c r="N1510" s="5"/>
      <c r="O1510" s="4"/>
      <c r="P1510" s="4"/>
      <c r="Q1510" s="4"/>
      <c r="R1510" s="4"/>
      <c r="S1510" s="4"/>
    </row>
    <row r="1511" spans="1:19" hidden="1" x14ac:dyDescent="0.25">
      <c r="A1511" s="37" t="s">
        <v>157</v>
      </c>
      <c r="B1511" s="6" t="s">
        <v>365</v>
      </c>
      <c r="C1511" s="4">
        <f t="shared" si="192"/>
        <v>2322199.4300000002</v>
      </c>
      <c r="D1511" s="4">
        <f t="shared" si="193"/>
        <v>48653.880000000005</v>
      </c>
      <c r="E1511" s="4"/>
      <c r="F1511" s="4"/>
      <c r="G1511" s="4"/>
      <c r="H1511" s="4"/>
      <c r="I1511" s="4"/>
      <c r="J1511" s="4"/>
      <c r="K1511" s="4">
        <v>2273545.5499999998</v>
      </c>
      <c r="L1511" s="1"/>
      <c r="M1511" s="4"/>
      <c r="N1511" s="5"/>
      <c r="O1511" s="4"/>
      <c r="P1511" s="4"/>
      <c r="Q1511" s="4"/>
      <c r="R1511" s="4"/>
      <c r="S1511" s="4"/>
    </row>
    <row r="1512" spans="1:19" hidden="1" x14ac:dyDescent="0.25">
      <c r="A1512" s="37" t="s">
        <v>158</v>
      </c>
      <c r="B1512" s="6" t="s">
        <v>369</v>
      </c>
      <c r="C1512" s="4">
        <f t="shared" si="192"/>
        <v>26012186.239999998</v>
      </c>
      <c r="D1512" s="4">
        <f t="shared" si="193"/>
        <v>544997.84</v>
      </c>
      <c r="E1512" s="4"/>
      <c r="F1512" s="4">
        <v>4737806.87</v>
      </c>
      <c r="G1512" s="4">
        <v>6947323.71</v>
      </c>
      <c r="H1512" s="4">
        <v>4565987.25</v>
      </c>
      <c r="I1512" s="4">
        <v>1790846.7</v>
      </c>
      <c r="J1512" s="4">
        <v>2610009.5999999996</v>
      </c>
      <c r="K1512" s="4"/>
      <c r="L1512" s="1"/>
      <c r="M1512" s="4"/>
      <c r="N1512" s="5"/>
      <c r="O1512" s="4"/>
      <c r="P1512" s="4">
        <v>4815214.2699999996</v>
      </c>
      <c r="Q1512" s="4"/>
      <c r="R1512" s="4"/>
      <c r="S1512" s="4"/>
    </row>
    <row r="1513" spans="1:19" hidden="1" x14ac:dyDescent="0.25">
      <c r="A1513" s="37" t="s">
        <v>160</v>
      </c>
      <c r="B1513" s="6" t="s">
        <v>367</v>
      </c>
      <c r="C1513" s="4">
        <f t="shared" si="192"/>
        <v>15765580.59</v>
      </c>
      <c r="D1513" s="4">
        <f t="shared" si="193"/>
        <v>330314.7</v>
      </c>
      <c r="E1513" s="4"/>
      <c r="F1513" s="4"/>
      <c r="G1513" s="4">
        <v>6738259.5</v>
      </c>
      <c r="H1513" s="4">
        <v>4428584.05</v>
      </c>
      <c r="I1513" s="4">
        <v>1736955.16</v>
      </c>
      <c r="J1513" s="4">
        <v>2531467.1800000002</v>
      </c>
      <c r="K1513" s="4"/>
      <c r="L1513" s="1"/>
      <c r="M1513" s="4"/>
      <c r="N1513" s="5"/>
      <c r="O1513" s="4"/>
      <c r="P1513" s="4"/>
      <c r="Q1513" s="4"/>
      <c r="R1513" s="4"/>
      <c r="S1513" s="4"/>
    </row>
    <row r="1514" spans="1:19" hidden="1" x14ac:dyDescent="0.25">
      <c r="A1514" s="37" t="s">
        <v>162</v>
      </c>
      <c r="B1514" s="6" t="s">
        <v>373</v>
      </c>
      <c r="C1514" s="4">
        <f t="shared" si="192"/>
        <v>10398724.029999999</v>
      </c>
      <c r="D1514" s="4">
        <f t="shared" si="193"/>
        <v>217870.28</v>
      </c>
      <c r="E1514" s="4"/>
      <c r="F1514" s="4">
        <v>2335608.1399999997</v>
      </c>
      <c r="G1514" s="4">
        <v>3424839.01</v>
      </c>
      <c r="H1514" s="4">
        <v>2250905.7999999998</v>
      </c>
      <c r="I1514" s="4">
        <v>882838.04</v>
      </c>
      <c r="J1514" s="4">
        <v>1286662.76</v>
      </c>
      <c r="K1514" s="4"/>
      <c r="L1514" s="1"/>
      <c r="M1514" s="4"/>
      <c r="N1514" s="5"/>
      <c r="O1514" s="4"/>
      <c r="P1514" s="4"/>
      <c r="Q1514" s="4"/>
      <c r="R1514" s="4"/>
      <c r="S1514" s="4"/>
    </row>
    <row r="1515" spans="1:19" hidden="1" x14ac:dyDescent="0.25">
      <c r="A1515" s="37" t="s">
        <v>164</v>
      </c>
      <c r="B1515" s="6" t="s">
        <v>375</v>
      </c>
      <c r="C1515" s="4">
        <f t="shared" ref="C1515:C1531" si="194">ROUNDUP(SUM(D1515+E1515+F1515+G1515+H1515+I1515+J1515+K1515+M1515+O1515+P1515+Q1515+R1515+S1515),2)</f>
        <v>30563099.98</v>
      </c>
      <c r="D1515" s="4">
        <f t="shared" ref="D1515:D1531" si="195">ROUNDUP(SUM(F1515+G1515+H1515+I1515+J1515+K1515+M1515+O1515+P1515+Q1515+R1515+S1515)*0.0214,2)</f>
        <v>640346.92000000004</v>
      </c>
      <c r="E1515" s="4"/>
      <c r="F1515" s="4">
        <v>4270709.33</v>
      </c>
      <c r="G1515" s="4">
        <v>6262391.2199999997</v>
      </c>
      <c r="H1515" s="4">
        <v>4115829.3</v>
      </c>
      <c r="I1515" s="4">
        <v>1614288.19</v>
      </c>
      <c r="J1515" s="4">
        <v>2352690.31</v>
      </c>
      <c r="K1515" s="4"/>
      <c r="L1515" s="1"/>
      <c r="M1515" s="4"/>
      <c r="N1515" s="5" t="s">
        <v>1674</v>
      </c>
      <c r="O1515" s="4">
        <v>11306844.709999999</v>
      </c>
      <c r="P1515" s="4"/>
      <c r="Q1515" s="4"/>
      <c r="R1515" s="4"/>
      <c r="S1515" s="4"/>
    </row>
    <row r="1516" spans="1:19" hidden="1" x14ac:dyDescent="0.25">
      <c r="A1516" s="37" t="s">
        <v>1698</v>
      </c>
      <c r="B1516" s="6" t="s">
        <v>377</v>
      </c>
      <c r="C1516" s="4">
        <f t="shared" si="194"/>
        <v>6595680.1699999999</v>
      </c>
      <c r="D1516" s="4">
        <f t="shared" si="195"/>
        <v>138190.29</v>
      </c>
      <c r="E1516" s="4"/>
      <c r="F1516" s="4"/>
      <c r="G1516" s="4"/>
      <c r="H1516" s="4">
        <v>4638286.4000000004</v>
      </c>
      <c r="I1516" s="4">
        <v>1819203.48</v>
      </c>
      <c r="J1516" s="4"/>
      <c r="K1516" s="4"/>
      <c r="L1516" s="1"/>
      <c r="M1516" s="4"/>
      <c r="N1516" s="5"/>
      <c r="O1516" s="4"/>
      <c r="P1516" s="4"/>
      <c r="Q1516" s="4"/>
      <c r="R1516" s="4"/>
      <c r="S1516" s="4"/>
    </row>
    <row r="1517" spans="1:19" hidden="1" x14ac:dyDescent="0.25">
      <c r="A1517" s="37" t="s">
        <v>1699</v>
      </c>
      <c r="B1517" s="6" t="s">
        <v>379</v>
      </c>
      <c r="C1517" s="4">
        <f t="shared" si="194"/>
        <v>1792961.96</v>
      </c>
      <c r="D1517" s="4">
        <f t="shared" si="195"/>
        <v>37565.490000000005</v>
      </c>
      <c r="E1517" s="4"/>
      <c r="F1517" s="4"/>
      <c r="G1517" s="4"/>
      <c r="H1517" s="4"/>
      <c r="I1517" s="4"/>
      <c r="J1517" s="4">
        <v>1755396.47</v>
      </c>
      <c r="K1517" s="4"/>
      <c r="L1517" s="1"/>
      <c r="M1517" s="4"/>
      <c r="N1517" s="5"/>
      <c r="O1517" s="4"/>
      <c r="P1517" s="4"/>
      <c r="Q1517" s="4"/>
      <c r="R1517" s="4"/>
      <c r="S1517" s="4"/>
    </row>
    <row r="1518" spans="1:19" hidden="1" x14ac:dyDescent="0.25">
      <c r="A1518" s="37" t="s">
        <v>166</v>
      </c>
      <c r="B1518" s="6" t="s">
        <v>381</v>
      </c>
      <c r="C1518" s="4">
        <f t="shared" si="194"/>
        <v>30221063.27</v>
      </c>
      <c r="D1518" s="4">
        <f t="shared" si="195"/>
        <v>633180.69000000006</v>
      </c>
      <c r="E1518" s="4"/>
      <c r="F1518" s="4"/>
      <c r="G1518" s="4"/>
      <c r="H1518" s="4">
        <v>3067317.55</v>
      </c>
      <c r="I1518" s="4">
        <v>1203046.6200000001</v>
      </c>
      <c r="J1518" s="4"/>
      <c r="K1518" s="4"/>
      <c r="L1518" s="1"/>
      <c r="M1518" s="4"/>
      <c r="N1518" s="5" t="s">
        <v>1674</v>
      </c>
      <c r="O1518" s="4">
        <v>24952305.690000001</v>
      </c>
      <c r="P1518" s="4"/>
      <c r="Q1518" s="4">
        <v>365212.72000000003</v>
      </c>
      <c r="R1518" s="4"/>
      <c r="S1518" s="4"/>
    </row>
    <row r="1519" spans="1:19" hidden="1" x14ac:dyDescent="0.25">
      <c r="A1519" s="37" t="s">
        <v>168</v>
      </c>
      <c r="B1519" s="6" t="s">
        <v>383</v>
      </c>
      <c r="C1519" s="4">
        <f t="shared" si="194"/>
        <v>2963202.99</v>
      </c>
      <c r="D1519" s="4">
        <f t="shared" si="195"/>
        <v>62083.950000000004</v>
      </c>
      <c r="E1519" s="4"/>
      <c r="F1519" s="4"/>
      <c r="G1519" s="4">
        <v>2901119.04</v>
      </c>
      <c r="H1519" s="4"/>
      <c r="I1519" s="4"/>
      <c r="J1519" s="4"/>
      <c r="K1519" s="4"/>
      <c r="L1519" s="1"/>
      <c r="M1519" s="4"/>
      <c r="N1519" s="5"/>
      <c r="O1519" s="4"/>
      <c r="P1519" s="4"/>
      <c r="Q1519" s="4"/>
      <c r="R1519" s="4"/>
      <c r="S1519" s="4"/>
    </row>
    <row r="1520" spans="1:19" hidden="1" x14ac:dyDescent="0.25">
      <c r="A1520" s="37" t="s">
        <v>170</v>
      </c>
      <c r="B1520" s="6" t="s">
        <v>415</v>
      </c>
      <c r="C1520" s="4">
        <f t="shared" si="194"/>
        <v>20747354.059999999</v>
      </c>
      <c r="D1520" s="4">
        <f t="shared" si="195"/>
        <v>434690.99</v>
      </c>
      <c r="E1520" s="4"/>
      <c r="F1520" s="4"/>
      <c r="G1520" s="4"/>
      <c r="H1520" s="4"/>
      <c r="I1520" s="4"/>
      <c r="J1520" s="4">
        <v>2296967.65</v>
      </c>
      <c r="K1520" s="4"/>
      <c r="L1520" s="1"/>
      <c r="M1520" s="4"/>
      <c r="N1520" s="5" t="s">
        <v>1674</v>
      </c>
      <c r="O1520" s="4">
        <v>10897527.98</v>
      </c>
      <c r="P1520" s="4"/>
      <c r="Q1520" s="4">
        <v>7118167.4399999995</v>
      </c>
      <c r="R1520" s="4"/>
      <c r="S1520" s="4"/>
    </row>
    <row r="1521" spans="1:19" hidden="1" x14ac:dyDescent="0.25">
      <c r="A1521" s="37" t="s">
        <v>172</v>
      </c>
      <c r="B1521" s="6" t="s">
        <v>397</v>
      </c>
      <c r="C1521" s="4">
        <f t="shared" si="194"/>
        <v>19107553.84</v>
      </c>
      <c r="D1521" s="4">
        <f t="shared" si="195"/>
        <v>400334.5</v>
      </c>
      <c r="E1521" s="4"/>
      <c r="F1521" s="4">
        <v>4813187.91</v>
      </c>
      <c r="G1521" s="4"/>
      <c r="H1521" s="4">
        <v>4638634.55</v>
      </c>
      <c r="I1521" s="4">
        <v>1819340.03</v>
      </c>
      <c r="J1521" s="4">
        <v>2651536.25</v>
      </c>
      <c r="K1521" s="4"/>
      <c r="L1521" s="1"/>
      <c r="M1521" s="4"/>
      <c r="N1521" s="5"/>
      <c r="O1521" s="4"/>
      <c r="P1521" s="4">
        <v>4784520.5999999996</v>
      </c>
      <c r="Q1521" s="4"/>
      <c r="R1521" s="4"/>
      <c r="S1521" s="4"/>
    </row>
    <row r="1522" spans="1:19" hidden="1" x14ac:dyDescent="0.25">
      <c r="A1522" s="37" t="s">
        <v>174</v>
      </c>
      <c r="B1522" s="6" t="s">
        <v>421</v>
      </c>
      <c r="C1522" s="4">
        <f t="shared" si="194"/>
        <v>22894679.960000001</v>
      </c>
      <c r="D1522" s="4">
        <f t="shared" si="195"/>
        <v>479680.98</v>
      </c>
      <c r="E1522" s="4"/>
      <c r="F1522" s="4">
        <v>3136019.94</v>
      </c>
      <c r="G1522" s="4"/>
      <c r="H1522" s="4"/>
      <c r="I1522" s="4"/>
      <c r="J1522" s="4">
        <v>1727601.47</v>
      </c>
      <c r="K1522" s="4"/>
      <c r="L1522" s="1"/>
      <c r="M1522" s="4"/>
      <c r="N1522" s="5" t="s">
        <v>1674</v>
      </c>
      <c r="O1522" s="4">
        <v>7979085.5800000001</v>
      </c>
      <c r="P1522" s="4"/>
      <c r="Q1522" s="4">
        <v>9572291.9900000002</v>
      </c>
      <c r="R1522" s="4"/>
      <c r="S1522" s="4"/>
    </row>
    <row r="1523" spans="1:19" hidden="1" x14ac:dyDescent="0.25">
      <c r="A1523" s="37" t="s">
        <v>176</v>
      </c>
      <c r="B1523" s="6" t="s">
        <v>425</v>
      </c>
      <c r="C1523" s="4">
        <f t="shared" si="194"/>
        <v>39915314.539999999</v>
      </c>
      <c r="D1523" s="4">
        <f t="shared" si="195"/>
        <v>836291.11</v>
      </c>
      <c r="E1523" s="4"/>
      <c r="F1523" s="4">
        <v>4696503.84</v>
      </c>
      <c r="G1523" s="4"/>
      <c r="H1523" s="4">
        <v>4526182.0999999996</v>
      </c>
      <c r="I1523" s="4">
        <v>1775234.54</v>
      </c>
      <c r="J1523" s="4">
        <v>2587256.1799999997</v>
      </c>
      <c r="K1523" s="4"/>
      <c r="L1523" s="1"/>
      <c r="M1523" s="4"/>
      <c r="N1523" s="5" t="s">
        <v>1674</v>
      </c>
      <c r="O1523" s="4">
        <v>11855583.470000001</v>
      </c>
      <c r="P1523" s="4"/>
      <c r="Q1523" s="4">
        <v>13638263.299999999</v>
      </c>
      <c r="R1523" s="4"/>
      <c r="S1523" s="4"/>
    </row>
    <row r="1524" spans="1:19" hidden="1" x14ac:dyDescent="0.25">
      <c r="A1524" s="37" t="s">
        <v>178</v>
      </c>
      <c r="B1524" s="6" t="s">
        <v>399</v>
      </c>
      <c r="C1524" s="4">
        <f t="shared" si="194"/>
        <v>7552175</v>
      </c>
      <c r="D1524" s="4">
        <f t="shared" si="195"/>
        <v>158230.42000000001</v>
      </c>
      <c r="E1524" s="4"/>
      <c r="F1524" s="4">
        <v>4767549.87</v>
      </c>
      <c r="G1524" s="4"/>
      <c r="H1524" s="4"/>
      <c r="I1524" s="4"/>
      <c r="J1524" s="4">
        <v>2626394.71</v>
      </c>
      <c r="K1524" s="4"/>
      <c r="L1524" s="1"/>
      <c r="M1524" s="4"/>
      <c r="N1524" s="5"/>
      <c r="O1524" s="4"/>
      <c r="P1524" s="4"/>
      <c r="Q1524" s="4"/>
      <c r="R1524" s="4"/>
      <c r="S1524" s="4"/>
    </row>
    <row r="1525" spans="1:19" hidden="1" x14ac:dyDescent="0.25">
      <c r="A1525" s="37" t="s">
        <v>180</v>
      </c>
      <c r="B1525" s="6" t="s">
        <v>401</v>
      </c>
      <c r="C1525" s="4">
        <f t="shared" si="194"/>
        <v>24684926.899999999</v>
      </c>
      <c r="D1525" s="4">
        <f t="shared" si="195"/>
        <v>517189.58</v>
      </c>
      <c r="E1525" s="4"/>
      <c r="F1525" s="4"/>
      <c r="G1525" s="4"/>
      <c r="H1525" s="4">
        <v>4552409.4000000004</v>
      </c>
      <c r="I1525" s="4">
        <v>1785521.27</v>
      </c>
      <c r="J1525" s="4">
        <v>2602248.23</v>
      </c>
      <c r="K1525" s="4"/>
      <c r="L1525" s="1"/>
      <c r="M1525" s="4"/>
      <c r="N1525" s="5"/>
      <c r="O1525" s="4"/>
      <c r="P1525" s="4"/>
      <c r="Q1525" s="4">
        <v>15227558.42</v>
      </c>
      <c r="R1525" s="4"/>
      <c r="S1525" s="4"/>
    </row>
    <row r="1526" spans="1:19" hidden="1" x14ac:dyDescent="0.25">
      <c r="A1526" s="37" t="s">
        <v>182</v>
      </c>
      <c r="B1526" s="6" t="s">
        <v>403</v>
      </c>
      <c r="C1526" s="4">
        <f t="shared" si="194"/>
        <v>23842958.600000001</v>
      </c>
      <c r="D1526" s="4">
        <f t="shared" si="195"/>
        <v>499548.97000000003</v>
      </c>
      <c r="E1526" s="4"/>
      <c r="F1526" s="4">
        <v>4269625.5699999994</v>
      </c>
      <c r="G1526" s="4"/>
      <c r="H1526" s="4">
        <v>4114784.85</v>
      </c>
      <c r="I1526" s="4">
        <v>1613878.55</v>
      </c>
      <c r="J1526" s="4">
        <v>2352093.2899999996</v>
      </c>
      <c r="K1526" s="4"/>
      <c r="L1526" s="1"/>
      <c r="M1526" s="4"/>
      <c r="N1526" s="5" t="s">
        <v>1674</v>
      </c>
      <c r="O1526" s="4">
        <v>10993027.369999999</v>
      </c>
      <c r="P1526" s="4"/>
      <c r="Q1526" s="4"/>
      <c r="R1526" s="4"/>
      <c r="S1526" s="4"/>
    </row>
    <row r="1527" spans="1:19" hidden="1" x14ac:dyDescent="0.25">
      <c r="A1527" s="37" t="s">
        <v>184</v>
      </c>
      <c r="B1527" s="6" t="s">
        <v>393</v>
      </c>
      <c r="C1527" s="4">
        <f t="shared" si="194"/>
        <v>34289426.649999999</v>
      </c>
      <c r="D1527" s="4">
        <f t="shared" si="195"/>
        <v>718419.56</v>
      </c>
      <c r="E1527" s="4"/>
      <c r="F1527" s="4">
        <v>6162580.8099999996</v>
      </c>
      <c r="G1527" s="4"/>
      <c r="H1527" s="4">
        <v>5939090.8499999996</v>
      </c>
      <c r="I1527" s="4">
        <v>2329397.9299999997</v>
      </c>
      <c r="J1527" s="4">
        <v>3394903.07</v>
      </c>
      <c r="K1527" s="4"/>
      <c r="L1527" s="1"/>
      <c r="M1527" s="4"/>
      <c r="N1527" s="5" t="s">
        <v>1674</v>
      </c>
      <c r="O1527" s="4">
        <v>15745034.43</v>
      </c>
      <c r="P1527" s="4"/>
      <c r="Q1527" s="4"/>
      <c r="R1527" s="4"/>
      <c r="S1527" s="4"/>
    </row>
    <row r="1528" spans="1:19" hidden="1" x14ac:dyDescent="0.25">
      <c r="A1528" s="37" t="s">
        <v>186</v>
      </c>
      <c r="B1528" s="6" t="s">
        <v>457</v>
      </c>
      <c r="C1528" s="4">
        <f t="shared" si="194"/>
        <v>21832871.149999999</v>
      </c>
      <c r="D1528" s="4">
        <f t="shared" si="195"/>
        <v>440195.45</v>
      </c>
      <c r="E1528" s="4">
        <v>822795.22</v>
      </c>
      <c r="F1528" s="4"/>
      <c r="G1528" s="4"/>
      <c r="H1528" s="4"/>
      <c r="I1528" s="4"/>
      <c r="J1528" s="4"/>
      <c r="K1528" s="4"/>
      <c r="L1528" s="1">
        <v>2</v>
      </c>
      <c r="M1528" s="4">
        <v>8960031.5</v>
      </c>
      <c r="N1528" s="5" t="s">
        <v>1674</v>
      </c>
      <c r="O1528" s="4">
        <v>11609848.98</v>
      </c>
      <c r="P1528" s="4"/>
      <c r="Q1528" s="4"/>
      <c r="R1528" s="4"/>
      <c r="S1528" s="4"/>
    </row>
    <row r="1529" spans="1:19" hidden="1" x14ac:dyDescent="0.25">
      <c r="A1529" s="37" t="s">
        <v>188</v>
      </c>
      <c r="B1529" s="6" t="s">
        <v>459</v>
      </c>
      <c r="C1529" s="4">
        <f t="shared" si="194"/>
        <v>2386166.63</v>
      </c>
      <c r="D1529" s="4">
        <f t="shared" si="195"/>
        <v>49994.1</v>
      </c>
      <c r="E1529" s="4"/>
      <c r="F1529" s="4"/>
      <c r="G1529" s="4"/>
      <c r="H1529" s="4"/>
      <c r="I1529" s="4"/>
      <c r="J1529" s="4">
        <v>2336172.5299999998</v>
      </c>
      <c r="K1529" s="4"/>
      <c r="L1529" s="1"/>
      <c r="M1529" s="4"/>
      <c r="N1529" s="5"/>
      <c r="O1529" s="4"/>
      <c r="P1529" s="4"/>
      <c r="Q1529" s="4"/>
      <c r="R1529" s="4"/>
      <c r="S1529" s="4"/>
    </row>
    <row r="1530" spans="1:19" hidden="1" x14ac:dyDescent="0.25">
      <c r="A1530" s="37" t="s">
        <v>190</v>
      </c>
      <c r="B1530" s="6" t="s">
        <v>453</v>
      </c>
      <c r="C1530" s="4">
        <f t="shared" si="194"/>
        <v>49388697.640000001</v>
      </c>
      <c r="D1530" s="4">
        <f t="shared" si="195"/>
        <v>1034773.97</v>
      </c>
      <c r="E1530" s="4"/>
      <c r="F1530" s="4"/>
      <c r="G1530" s="4">
        <v>11840909.4</v>
      </c>
      <c r="H1530" s="4">
        <v>7782196.9500000002</v>
      </c>
      <c r="I1530" s="4">
        <v>3052290.98</v>
      </c>
      <c r="J1530" s="4">
        <v>4448459.3600000003</v>
      </c>
      <c r="K1530" s="4"/>
      <c r="L1530" s="1"/>
      <c r="M1530" s="4"/>
      <c r="N1530" s="5" t="s">
        <v>1674</v>
      </c>
      <c r="O1530" s="4">
        <v>21230066.98</v>
      </c>
      <c r="P1530" s="4"/>
      <c r="Q1530" s="4"/>
      <c r="R1530" s="4"/>
      <c r="S1530" s="4"/>
    </row>
    <row r="1531" spans="1:19" hidden="1" x14ac:dyDescent="0.25">
      <c r="A1531" s="37" t="s">
        <v>192</v>
      </c>
      <c r="B1531" s="6" t="s">
        <v>463</v>
      </c>
      <c r="C1531" s="4">
        <f t="shared" si="194"/>
        <v>6107349.8600000003</v>
      </c>
      <c r="D1531" s="4">
        <f t="shared" si="195"/>
        <v>127958.97</v>
      </c>
      <c r="E1531" s="4"/>
      <c r="F1531" s="4"/>
      <c r="G1531" s="4">
        <v>2610300.84</v>
      </c>
      <c r="H1531" s="4">
        <v>1715567.15</v>
      </c>
      <c r="I1531" s="4">
        <v>672870.42</v>
      </c>
      <c r="J1531" s="4">
        <v>980652.48</v>
      </c>
      <c r="K1531" s="4"/>
      <c r="L1531" s="1"/>
      <c r="M1531" s="4"/>
      <c r="N1531" s="5"/>
      <c r="O1531" s="4"/>
      <c r="P1531" s="4"/>
      <c r="Q1531" s="4"/>
      <c r="R1531" s="4"/>
      <c r="S1531" s="4"/>
    </row>
    <row r="1532" spans="1:19" ht="15" hidden="1" customHeight="1" x14ac:dyDescent="0.25">
      <c r="A1532" s="93" t="s">
        <v>1918</v>
      </c>
      <c r="B1532" s="94"/>
      <c r="C1532" s="2">
        <f>SUM(C1483:C1531)</f>
        <v>907950274.46999991</v>
      </c>
      <c r="D1532" s="2">
        <f t="shared" ref="D1532:S1532" si="196">SUM(D1483:D1531)</f>
        <v>18959050.289999995</v>
      </c>
      <c r="E1532" s="2">
        <f t="shared" si="196"/>
        <v>3054307.34</v>
      </c>
      <c r="F1532" s="2">
        <f t="shared" si="196"/>
        <v>110190826.16000001</v>
      </c>
      <c r="G1532" s="2">
        <f t="shared" si="196"/>
        <v>122290943.87</v>
      </c>
      <c r="H1532" s="2">
        <f t="shared" si="196"/>
        <v>110874798.99999999</v>
      </c>
      <c r="I1532" s="2">
        <f t="shared" si="196"/>
        <v>43793809.969999999</v>
      </c>
      <c r="J1532" s="2">
        <f t="shared" si="196"/>
        <v>63610498.209999993</v>
      </c>
      <c r="K1532" s="2">
        <f t="shared" si="196"/>
        <v>13785219.18</v>
      </c>
      <c r="L1532" s="15">
        <f t="shared" si="196"/>
        <v>6</v>
      </c>
      <c r="M1532" s="2">
        <f t="shared" si="196"/>
        <v>26880094.5</v>
      </c>
      <c r="N1532" s="2" t="s">
        <v>1675</v>
      </c>
      <c r="O1532" s="2">
        <f t="shared" si="196"/>
        <v>228850341.98999998</v>
      </c>
      <c r="P1532" s="2">
        <f t="shared" si="196"/>
        <v>45665580.109999992</v>
      </c>
      <c r="Q1532" s="2">
        <f t="shared" si="196"/>
        <v>119994803.84999998</v>
      </c>
      <c r="R1532" s="2">
        <f t="shared" si="196"/>
        <v>0</v>
      </c>
      <c r="S1532" s="2">
        <f t="shared" si="196"/>
        <v>0</v>
      </c>
    </row>
    <row r="1533" spans="1:19" ht="15" hidden="1" customHeight="1" x14ac:dyDescent="0.25">
      <c r="A1533" s="95" t="s">
        <v>1739</v>
      </c>
      <c r="B1533" s="96"/>
      <c r="C1533" s="97"/>
      <c r="D1533" s="2"/>
      <c r="E1533" s="2"/>
      <c r="F1533" s="2"/>
      <c r="G1533" s="2"/>
      <c r="H1533" s="2"/>
      <c r="I1533" s="2"/>
      <c r="J1533" s="2"/>
      <c r="K1533" s="2"/>
      <c r="L1533" s="15"/>
      <c r="M1533" s="2"/>
      <c r="N1533" s="3"/>
      <c r="O1533" s="2"/>
      <c r="P1533" s="2"/>
      <c r="Q1533" s="2"/>
      <c r="R1533" s="2"/>
      <c r="S1533" s="2"/>
    </row>
    <row r="1534" spans="1:19" hidden="1" x14ac:dyDescent="0.25">
      <c r="A1534" s="37" t="s">
        <v>194</v>
      </c>
      <c r="B1534" s="6" t="s">
        <v>467</v>
      </c>
      <c r="C1534" s="4">
        <f t="shared" ref="C1534:C1554" si="197">ROUNDUP(SUM(D1534+E1534+F1534+G1534+H1534+I1534+J1534+K1534+M1534+O1534+P1534+Q1534+R1534+S1534),2)</f>
        <v>1451811.49</v>
      </c>
      <c r="D1534" s="4">
        <f t="shared" ref="D1534:D1554" si="198">ROUNDUP(SUM(F1534+G1534+H1534+I1534+J1534+K1534+M1534+O1534+P1534+Q1534+R1534+S1534)*0.0214,2)</f>
        <v>30417.829999999998</v>
      </c>
      <c r="E1534" s="4"/>
      <c r="F1534" s="4"/>
      <c r="G1534" s="4">
        <v>1421393.66</v>
      </c>
      <c r="H1534" s="4"/>
      <c r="I1534" s="4"/>
      <c r="J1534" s="4"/>
      <c r="K1534" s="4"/>
      <c r="L1534" s="1"/>
      <c r="M1534" s="4"/>
      <c r="N1534" s="5"/>
      <c r="O1534" s="4"/>
      <c r="P1534" s="4"/>
      <c r="Q1534" s="4"/>
      <c r="R1534" s="4"/>
      <c r="S1534" s="4"/>
    </row>
    <row r="1535" spans="1:19" hidden="1" x14ac:dyDescent="0.25">
      <c r="A1535" s="37" t="s">
        <v>196</v>
      </c>
      <c r="B1535" s="6" t="s">
        <v>501</v>
      </c>
      <c r="C1535" s="4">
        <f t="shared" si="197"/>
        <v>3555210.66</v>
      </c>
      <c r="D1535" s="4">
        <f t="shared" si="198"/>
        <v>74487.48</v>
      </c>
      <c r="E1535" s="4"/>
      <c r="F1535" s="4"/>
      <c r="G1535" s="4"/>
      <c r="H1535" s="4"/>
      <c r="I1535" s="4"/>
      <c r="J1535" s="4"/>
      <c r="K1535" s="4"/>
      <c r="L1535" s="1"/>
      <c r="M1535" s="4"/>
      <c r="N1535" s="5"/>
      <c r="O1535" s="4"/>
      <c r="P1535" s="4">
        <v>3480723.18</v>
      </c>
      <c r="Q1535" s="4"/>
      <c r="R1535" s="4"/>
      <c r="S1535" s="4"/>
    </row>
    <row r="1536" spans="1:19" hidden="1" x14ac:dyDescent="0.25">
      <c r="A1536" s="37" t="s">
        <v>198</v>
      </c>
      <c r="B1536" s="6" t="s">
        <v>503</v>
      </c>
      <c r="C1536" s="4">
        <f t="shared" si="197"/>
        <v>4495032.21</v>
      </c>
      <c r="D1536" s="4">
        <f t="shared" si="198"/>
        <v>94178.28</v>
      </c>
      <c r="E1536" s="4"/>
      <c r="F1536" s="4"/>
      <c r="G1536" s="4"/>
      <c r="H1536" s="4"/>
      <c r="I1536" s="4"/>
      <c r="J1536" s="4"/>
      <c r="K1536" s="4"/>
      <c r="L1536" s="1"/>
      <c r="M1536" s="4"/>
      <c r="N1536" s="5"/>
      <c r="O1536" s="4"/>
      <c r="P1536" s="4">
        <v>4400853.93</v>
      </c>
      <c r="Q1536" s="4"/>
      <c r="R1536" s="4"/>
      <c r="S1536" s="4"/>
    </row>
    <row r="1537" spans="1:19" hidden="1" x14ac:dyDescent="0.25">
      <c r="A1537" s="37" t="s">
        <v>200</v>
      </c>
      <c r="B1537" s="6" t="s">
        <v>505</v>
      </c>
      <c r="C1537" s="4">
        <f t="shared" si="197"/>
        <v>9245851.5600000005</v>
      </c>
      <c r="D1537" s="4">
        <f t="shared" si="198"/>
        <v>193715.71000000002</v>
      </c>
      <c r="E1537" s="4"/>
      <c r="F1537" s="4"/>
      <c r="G1537" s="4"/>
      <c r="H1537" s="4">
        <v>2244685.63</v>
      </c>
      <c r="I1537" s="4">
        <v>980162.82000000007</v>
      </c>
      <c r="J1537" s="4">
        <v>1283113.96</v>
      </c>
      <c r="K1537" s="4"/>
      <c r="L1537" s="1"/>
      <c r="M1537" s="4"/>
      <c r="N1537" s="5"/>
      <c r="O1537" s="4"/>
      <c r="P1537" s="4">
        <v>4544173.4400000004</v>
      </c>
      <c r="Q1537" s="4"/>
      <c r="R1537" s="4"/>
      <c r="S1537" s="4"/>
    </row>
    <row r="1538" spans="1:19" hidden="1" x14ac:dyDescent="0.25">
      <c r="A1538" s="37" t="s">
        <v>202</v>
      </c>
      <c r="B1538" s="6" t="s">
        <v>507</v>
      </c>
      <c r="C1538" s="4">
        <f t="shared" si="197"/>
        <v>4484291.3899999997</v>
      </c>
      <c r="D1538" s="4">
        <f t="shared" si="198"/>
        <v>93953.239999999991</v>
      </c>
      <c r="E1538" s="4"/>
      <c r="F1538" s="4"/>
      <c r="G1538" s="4"/>
      <c r="H1538" s="4"/>
      <c r="I1538" s="4"/>
      <c r="J1538" s="4"/>
      <c r="K1538" s="4"/>
      <c r="L1538" s="1"/>
      <c r="M1538" s="4"/>
      <c r="N1538" s="5"/>
      <c r="O1538" s="4"/>
      <c r="P1538" s="4">
        <v>4390338.1500000004</v>
      </c>
      <c r="Q1538" s="4"/>
      <c r="R1538" s="4"/>
      <c r="S1538" s="4"/>
    </row>
    <row r="1539" spans="1:19" hidden="1" x14ac:dyDescent="0.25">
      <c r="A1539" s="37" t="s">
        <v>204</v>
      </c>
      <c r="B1539" s="6" t="s">
        <v>511</v>
      </c>
      <c r="C1539" s="4">
        <f t="shared" si="197"/>
        <v>2274668.5499999998</v>
      </c>
      <c r="D1539" s="4">
        <f t="shared" si="198"/>
        <v>47658.03</v>
      </c>
      <c r="E1539" s="4"/>
      <c r="F1539" s="4"/>
      <c r="G1539" s="4">
        <v>2227010.52</v>
      </c>
      <c r="H1539" s="4"/>
      <c r="I1539" s="4"/>
      <c r="J1539" s="4"/>
      <c r="K1539" s="4"/>
      <c r="L1539" s="1"/>
      <c r="M1539" s="4"/>
      <c r="N1539" s="5"/>
      <c r="O1539" s="4"/>
      <c r="P1539" s="4"/>
      <c r="Q1539" s="4"/>
      <c r="R1539" s="4"/>
      <c r="S1539" s="4"/>
    </row>
    <row r="1540" spans="1:19" hidden="1" x14ac:dyDescent="0.25">
      <c r="A1540" s="37" t="s">
        <v>206</v>
      </c>
      <c r="B1540" s="6" t="s">
        <v>513</v>
      </c>
      <c r="C1540" s="4">
        <f t="shared" si="197"/>
        <v>8834896.8000000007</v>
      </c>
      <c r="D1540" s="4">
        <f t="shared" si="198"/>
        <v>185105.54</v>
      </c>
      <c r="E1540" s="4"/>
      <c r="F1540" s="4"/>
      <c r="G1540" s="4">
        <v>2805592.2399999998</v>
      </c>
      <c r="H1540" s="4">
        <v>1843918.45</v>
      </c>
      <c r="I1540" s="4">
        <v>723211.67</v>
      </c>
      <c r="J1540" s="4"/>
      <c r="K1540" s="4"/>
      <c r="L1540" s="1"/>
      <c r="M1540" s="4"/>
      <c r="N1540" s="5"/>
      <c r="O1540" s="4"/>
      <c r="P1540" s="4">
        <v>3277068.9</v>
      </c>
      <c r="Q1540" s="4"/>
      <c r="R1540" s="4"/>
      <c r="S1540" s="4"/>
    </row>
    <row r="1541" spans="1:19" hidden="1" x14ac:dyDescent="0.25">
      <c r="A1541" s="37" t="s">
        <v>208</v>
      </c>
      <c r="B1541" s="6" t="s">
        <v>1714</v>
      </c>
      <c r="C1541" s="4">
        <f t="shared" si="197"/>
        <v>21298755.41</v>
      </c>
      <c r="D1541" s="4">
        <f t="shared" si="198"/>
        <v>432132.44</v>
      </c>
      <c r="E1541" s="4">
        <v>673518.72</v>
      </c>
      <c r="F1541" s="4"/>
      <c r="G1541" s="4">
        <v>10544676</v>
      </c>
      <c r="H1541" s="4">
        <v>6930273.9000000004</v>
      </c>
      <c r="I1541" s="4">
        <v>2718154.3499999996</v>
      </c>
      <c r="J1541" s="4"/>
      <c r="K1541" s="4"/>
      <c r="L1541" s="1"/>
      <c r="M1541" s="4"/>
      <c r="N1541" s="5"/>
      <c r="O1541" s="4"/>
      <c r="P1541" s="4"/>
      <c r="Q1541" s="4"/>
      <c r="R1541" s="4"/>
      <c r="S1541" s="4"/>
    </row>
    <row r="1542" spans="1:19" hidden="1" x14ac:dyDescent="0.25">
      <c r="A1542" s="37" t="s">
        <v>210</v>
      </c>
      <c r="B1542" s="6" t="s">
        <v>516</v>
      </c>
      <c r="C1542" s="4">
        <f t="shared" si="197"/>
        <v>6030684.7000000002</v>
      </c>
      <c r="D1542" s="4">
        <f t="shared" si="198"/>
        <v>126352.70999999999</v>
      </c>
      <c r="E1542" s="4"/>
      <c r="F1542" s="4"/>
      <c r="G1542" s="4"/>
      <c r="H1542" s="4">
        <v>1926894.2</v>
      </c>
      <c r="I1542" s="4">
        <v>755755.97</v>
      </c>
      <c r="J1542" s="4"/>
      <c r="K1542" s="4"/>
      <c r="L1542" s="1"/>
      <c r="M1542" s="4"/>
      <c r="N1542" s="5"/>
      <c r="O1542" s="4"/>
      <c r="P1542" s="4">
        <v>3221681.82</v>
      </c>
      <c r="Q1542" s="4"/>
      <c r="R1542" s="4"/>
      <c r="S1542" s="4"/>
    </row>
    <row r="1543" spans="1:19" hidden="1" x14ac:dyDescent="0.25">
      <c r="A1543" s="37" t="s">
        <v>212</v>
      </c>
      <c r="B1543" s="6" t="s">
        <v>509</v>
      </c>
      <c r="C1543" s="4">
        <f t="shared" si="197"/>
        <v>10810268.07</v>
      </c>
      <c r="D1543" s="4">
        <f t="shared" si="198"/>
        <v>226492.80000000002</v>
      </c>
      <c r="E1543" s="4"/>
      <c r="F1543" s="4"/>
      <c r="G1543" s="4">
        <v>4432043.97</v>
      </c>
      <c r="H1543" s="4"/>
      <c r="I1543" s="4"/>
      <c r="J1543" s="4"/>
      <c r="K1543" s="4"/>
      <c r="L1543" s="1"/>
      <c r="M1543" s="4"/>
      <c r="N1543" s="5"/>
      <c r="O1543" s="4"/>
      <c r="P1543" s="4">
        <v>6151731.2999999998</v>
      </c>
      <c r="Q1543" s="4"/>
      <c r="R1543" s="4"/>
      <c r="S1543" s="4"/>
    </row>
    <row r="1544" spans="1:19" hidden="1" x14ac:dyDescent="0.25">
      <c r="A1544" s="37" t="s">
        <v>214</v>
      </c>
      <c r="B1544" s="6" t="s">
        <v>518</v>
      </c>
      <c r="C1544" s="4">
        <f t="shared" si="197"/>
        <v>509729.15</v>
      </c>
      <c r="D1544" s="4">
        <f t="shared" si="198"/>
        <v>10679.66</v>
      </c>
      <c r="E1544" s="4"/>
      <c r="F1544" s="4"/>
      <c r="G1544" s="4"/>
      <c r="H1544" s="4"/>
      <c r="I1544" s="4"/>
      <c r="J1544" s="4">
        <v>499049.49</v>
      </c>
      <c r="K1544" s="4"/>
      <c r="L1544" s="1"/>
      <c r="M1544" s="4"/>
      <c r="N1544" s="5"/>
      <c r="O1544" s="4"/>
      <c r="P1544" s="4"/>
      <c r="Q1544" s="4"/>
      <c r="R1544" s="4"/>
      <c r="S1544" s="4"/>
    </row>
    <row r="1545" spans="1:19" hidden="1" x14ac:dyDescent="0.25">
      <c r="A1545" s="37" t="s">
        <v>216</v>
      </c>
      <c r="B1545" s="6" t="s">
        <v>471</v>
      </c>
      <c r="C1545" s="4">
        <f t="shared" si="197"/>
        <v>876086.26</v>
      </c>
      <c r="D1545" s="4">
        <f t="shared" si="198"/>
        <v>18355.439999999999</v>
      </c>
      <c r="E1545" s="4"/>
      <c r="F1545" s="4">
        <v>857730.82000000007</v>
      </c>
      <c r="G1545" s="4"/>
      <c r="H1545" s="4"/>
      <c r="I1545" s="4"/>
      <c r="J1545" s="4"/>
      <c r="K1545" s="4"/>
      <c r="L1545" s="1"/>
      <c r="M1545" s="4"/>
      <c r="N1545" s="5"/>
      <c r="O1545" s="4"/>
      <c r="P1545" s="4"/>
      <c r="Q1545" s="4"/>
      <c r="R1545" s="4"/>
      <c r="S1545" s="4"/>
    </row>
    <row r="1546" spans="1:19" hidden="1" x14ac:dyDescent="0.25">
      <c r="A1546" s="37" t="s">
        <v>218</v>
      </c>
      <c r="B1546" s="6" t="s">
        <v>477</v>
      </c>
      <c r="C1546" s="4">
        <f t="shared" si="197"/>
        <v>5279189.63</v>
      </c>
      <c r="D1546" s="4">
        <f t="shared" si="198"/>
        <v>110607.65999999999</v>
      </c>
      <c r="E1546" s="4"/>
      <c r="F1546" s="4"/>
      <c r="G1546" s="4">
        <v>2653156.52</v>
      </c>
      <c r="H1546" s="4">
        <v>1750885.18</v>
      </c>
      <c r="I1546" s="4">
        <v>764540.27</v>
      </c>
      <c r="J1546" s="4"/>
      <c r="K1546" s="4"/>
      <c r="L1546" s="1"/>
      <c r="M1546" s="4"/>
      <c r="N1546" s="5"/>
      <c r="O1546" s="4"/>
      <c r="P1546" s="4"/>
      <c r="Q1546" s="4"/>
      <c r="R1546" s="4"/>
      <c r="S1546" s="4"/>
    </row>
    <row r="1547" spans="1:19" hidden="1" x14ac:dyDescent="0.25">
      <c r="A1547" s="37" t="s">
        <v>220</v>
      </c>
      <c r="B1547" s="6" t="s">
        <v>479</v>
      </c>
      <c r="C1547" s="4">
        <f t="shared" si="197"/>
        <v>2908766.94</v>
      </c>
      <c r="D1547" s="4">
        <f t="shared" si="198"/>
        <v>60943.43</v>
      </c>
      <c r="E1547" s="4"/>
      <c r="F1547" s="4"/>
      <c r="G1547" s="4">
        <v>1487110.44</v>
      </c>
      <c r="H1547" s="4">
        <v>977373.1</v>
      </c>
      <c r="I1547" s="4">
        <v>383339.97000000003</v>
      </c>
      <c r="J1547" s="4"/>
      <c r="K1547" s="4"/>
      <c r="L1547" s="1"/>
      <c r="M1547" s="4"/>
      <c r="N1547" s="5"/>
      <c r="O1547" s="4"/>
      <c r="P1547" s="4"/>
      <c r="Q1547" s="4"/>
      <c r="R1547" s="4"/>
      <c r="S1547" s="4"/>
    </row>
    <row r="1548" spans="1:19" hidden="1" x14ac:dyDescent="0.25">
      <c r="A1548" s="37" t="s">
        <v>222</v>
      </c>
      <c r="B1548" s="6" t="s">
        <v>475</v>
      </c>
      <c r="C1548" s="4">
        <f t="shared" si="197"/>
        <v>4332411.83</v>
      </c>
      <c r="D1548" s="4">
        <f t="shared" si="198"/>
        <v>90771.12</v>
      </c>
      <c r="E1548" s="4"/>
      <c r="F1548" s="4"/>
      <c r="G1548" s="4">
        <v>2214950.5299999998</v>
      </c>
      <c r="H1548" s="4">
        <v>1455731.2</v>
      </c>
      <c r="I1548" s="4">
        <v>570958.98</v>
      </c>
      <c r="J1548" s="4"/>
      <c r="K1548" s="4"/>
      <c r="L1548" s="1"/>
      <c r="M1548" s="4"/>
      <c r="N1548" s="5"/>
      <c r="O1548" s="4"/>
      <c r="P1548" s="4"/>
      <c r="Q1548" s="4"/>
      <c r="R1548" s="4"/>
      <c r="S1548" s="4"/>
    </row>
    <row r="1549" spans="1:19" hidden="1" x14ac:dyDescent="0.25">
      <c r="A1549" s="37" t="s">
        <v>224</v>
      </c>
      <c r="B1549" s="6" t="s">
        <v>487</v>
      </c>
      <c r="C1549" s="4">
        <f t="shared" si="197"/>
        <v>4257464.9800000004</v>
      </c>
      <c r="D1549" s="4">
        <f t="shared" si="198"/>
        <v>89200.86</v>
      </c>
      <c r="E1549" s="4"/>
      <c r="F1549" s="4"/>
      <c r="G1549" s="4">
        <v>2176633.8699999996</v>
      </c>
      <c r="H1549" s="4">
        <v>1430548.35</v>
      </c>
      <c r="I1549" s="4">
        <v>561081.9</v>
      </c>
      <c r="J1549" s="4"/>
      <c r="K1549" s="4"/>
      <c r="L1549" s="1"/>
      <c r="M1549" s="4"/>
      <c r="N1549" s="5"/>
      <c r="O1549" s="4"/>
      <c r="P1549" s="4"/>
      <c r="Q1549" s="4"/>
      <c r="R1549" s="4"/>
      <c r="S1549" s="4"/>
    </row>
    <row r="1550" spans="1:19" hidden="1" x14ac:dyDescent="0.25">
      <c r="A1550" s="37" t="s">
        <v>226</v>
      </c>
      <c r="B1550" s="6" t="s">
        <v>491</v>
      </c>
      <c r="C1550" s="4">
        <f t="shared" si="197"/>
        <v>7632836.5099999998</v>
      </c>
      <c r="D1550" s="4">
        <f t="shared" si="198"/>
        <v>159920.41</v>
      </c>
      <c r="E1550" s="4"/>
      <c r="F1550" s="4"/>
      <c r="G1550" s="4">
        <v>3902296.45</v>
      </c>
      <c r="H1550" s="4">
        <v>2564705</v>
      </c>
      <c r="I1550" s="4">
        <v>1005914.65</v>
      </c>
      <c r="J1550" s="4"/>
      <c r="K1550" s="4"/>
      <c r="L1550" s="1"/>
      <c r="M1550" s="4"/>
      <c r="N1550" s="5"/>
      <c r="O1550" s="4"/>
      <c r="P1550" s="4"/>
      <c r="Q1550" s="4"/>
      <c r="R1550" s="4"/>
      <c r="S1550" s="4"/>
    </row>
    <row r="1551" spans="1:19" hidden="1" x14ac:dyDescent="0.25">
      <c r="A1551" s="37" t="s">
        <v>228</v>
      </c>
      <c r="B1551" s="6" t="s">
        <v>493</v>
      </c>
      <c r="C1551" s="4">
        <f t="shared" si="197"/>
        <v>4011956.82</v>
      </c>
      <c r="D1551" s="4">
        <f t="shared" si="198"/>
        <v>84057.06</v>
      </c>
      <c r="E1551" s="4"/>
      <c r="F1551" s="4"/>
      <c r="G1551" s="4">
        <v>3927899.76</v>
      </c>
      <c r="H1551" s="4"/>
      <c r="I1551" s="4"/>
      <c r="J1551" s="4"/>
      <c r="K1551" s="4"/>
      <c r="L1551" s="1"/>
      <c r="M1551" s="4"/>
      <c r="N1551" s="5"/>
      <c r="O1551" s="4"/>
      <c r="P1551" s="4"/>
      <c r="Q1551" s="4"/>
      <c r="R1551" s="4"/>
      <c r="S1551" s="4"/>
    </row>
    <row r="1552" spans="1:19" hidden="1" x14ac:dyDescent="0.25">
      <c r="A1552" s="37" t="s">
        <v>230</v>
      </c>
      <c r="B1552" s="6" t="s">
        <v>489</v>
      </c>
      <c r="C1552" s="4">
        <f t="shared" si="197"/>
        <v>3140860.44</v>
      </c>
      <c r="D1552" s="4">
        <f t="shared" si="198"/>
        <v>65806.17</v>
      </c>
      <c r="E1552" s="4"/>
      <c r="F1552" s="4"/>
      <c r="G1552" s="4">
        <v>1605768.51</v>
      </c>
      <c r="H1552" s="4">
        <v>1055358.7</v>
      </c>
      <c r="I1552" s="4">
        <v>413927.06</v>
      </c>
      <c r="J1552" s="4"/>
      <c r="K1552" s="4"/>
      <c r="L1552" s="1"/>
      <c r="M1552" s="4"/>
      <c r="N1552" s="5"/>
      <c r="O1552" s="4"/>
      <c r="P1552" s="4"/>
      <c r="Q1552" s="4"/>
      <c r="R1552" s="4"/>
      <c r="S1552" s="4"/>
    </row>
    <row r="1553" spans="1:19" hidden="1" x14ac:dyDescent="0.25">
      <c r="A1553" s="37" t="s">
        <v>232</v>
      </c>
      <c r="B1553" s="6" t="s">
        <v>497</v>
      </c>
      <c r="C1553" s="4">
        <f t="shared" si="197"/>
        <v>11658279.83</v>
      </c>
      <c r="D1553" s="4">
        <f t="shared" si="198"/>
        <v>244260.03</v>
      </c>
      <c r="E1553" s="4"/>
      <c r="F1553" s="4"/>
      <c r="G1553" s="4">
        <v>5859088.8700000001</v>
      </c>
      <c r="H1553" s="4">
        <v>3866561.12</v>
      </c>
      <c r="I1553" s="4">
        <v>1688369.81</v>
      </c>
      <c r="J1553" s="4"/>
      <c r="K1553" s="4"/>
      <c r="L1553" s="1"/>
      <c r="M1553" s="4"/>
      <c r="N1553" s="5"/>
      <c r="O1553" s="4"/>
      <c r="P1553" s="4"/>
      <c r="Q1553" s="4"/>
      <c r="R1553" s="4"/>
      <c r="S1553" s="4"/>
    </row>
    <row r="1554" spans="1:19" hidden="1" x14ac:dyDescent="0.25">
      <c r="A1554" s="37" t="s">
        <v>234</v>
      </c>
      <c r="B1554" s="6" t="s">
        <v>499</v>
      </c>
      <c r="C1554" s="4">
        <f t="shared" si="197"/>
        <v>3817109.02</v>
      </c>
      <c r="D1554" s="4">
        <f t="shared" si="198"/>
        <v>79974.679999999993</v>
      </c>
      <c r="E1554" s="4"/>
      <c r="F1554" s="4"/>
      <c r="G1554" s="4">
        <v>1951501.3800000001</v>
      </c>
      <c r="H1554" s="4">
        <v>1282584.6000000001</v>
      </c>
      <c r="I1554" s="4">
        <v>503048.36</v>
      </c>
      <c r="J1554" s="4"/>
      <c r="K1554" s="4"/>
      <c r="L1554" s="1"/>
      <c r="M1554" s="4"/>
      <c r="N1554" s="5"/>
      <c r="O1554" s="4"/>
      <c r="P1554" s="4"/>
      <c r="Q1554" s="4"/>
      <c r="R1554" s="4"/>
      <c r="S1554" s="4"/>
    </row>
    <row r="1555" spans="1:19" ht="26.25" hidden="1" customHeight="1" x14ac:dyDescent="0.25">
      <c r="A1555" s="93" t="s">
        <v>1919</v>
      </c>
      <c r="B1555" s="94"/>
      <c r="C1555" s="2">
        <f t="shared" ref="C1555:M1555" si="199">SUM(C1534:C1554)</f>
        <v>120906162.25</v>
      </c>
      <c r="D1555" s="2">
        <f t="shared" si="199"/>
        <v>2519070.5799999996</v>
      </c>
      <c r="E1555" s="2">
        <f t="shared" si="199"/>
        <v>673518.72</v>
      </c>
      <c r="F1555" s="2">
        <f t="shared" si="199"/>
        <v>857730.82000000007</v>
      </c>
      <c r="G1555" s="2">
        <f t="shared" si="199"/>
        <v>47209122.719999999</v>
      </c>
      <c r="H1555" s="2">
        <f t="shared" si="199"/>
        <v>27329519.430000003</v>
      </c>
      <c r="I1555" s="2">
        <f t="shared" si="199"/>
        <v>11068465.810000001</v>
      </c>
      <c r="J1555" s="2">
        <f t="shared" si="199"/>
        <v>1782163.45</v>
      </c>
      <c r="K1555" s="2">
        <f t="shared" si="199"/>
        <v>0</v>
      </c>
      <c r="L1555" s="15">
        <f t="shared" si="199"/>
        <v>0</v>
      </c>
      <c r="M1555" s="2">
        <f t="shared" si="199"/>
        <v>0</v>
      </c>
      <c r="N1555" s="2" t="s">
        <v>1675</v>
      </c>
      <c r="O1555" s="2">
        <f>SUM(O1534:O1554)</f>
        <v>0</v>
      </c>
      <c r="P1555" s="2">
        <f>SUM(P1534:P1554)</f>
        <v>29466570.720000003</v>
      </c>
      <c r="Q1555" s="2">
        <f>SUM(Q1534:Q1554)</f>
        <v>0</v>
      </c>
      <c r="R1555" s="2">
        <f>SUM(R1534:R1554)</f>
        <v>0</v>
      </c>
      <c r="S1555" s="2">
        <f>SUM(S1534:S1554)</f>
        <v>0</v>
      </c>
    </row>
    <row r="1556" spans="1:19" ht="15" hidden="1" customHeight="1" x14ac:dyDescent="0.25">
      <c r="A1556" s="95" t="s">
        <v>1875</v>
      </c>
      <c r="B1556" s="96"/>
      <c r="C1556" s="97"/>
      <c r="D1556" s="2"/>
      <c r="E1556" s="2"/>
      <c r="F1556" s="2"/>
      <c r="G1556" s="2"/>
      <c r="H1556" s="2"/>
      <c r="I1556" s="2"/>
      <c r="J1556" s="2"/>
      <c r="K1556" s="2"/>
      <c r="L1556" s="15"/>
      <c r="M1556" s="2"/>
      <c r="N1556" s="3"/>
      <c r="O1556" s="2"/>
      <c r="P1556" s="2"/>
      <c r="Q1556" s="2"/>
      <c r="R1556" s="2"/>
      <c r="S1556" s="2"/>
    </row>
    <row r="1557" spans="1:19" hidden="1" x14ac:dyDescent="0.25">
      <c r="A1557" s="37" t="s">
        <v>236</v>
      </c>
      <c r="B1557" s="6" t="s">
        <v>523</v>
      </c>
      <c r="C1557" s="4">
        <f t="shared" ref="C1557:C1589" si="200">ROUNDUP(SUM(D1557+E1557+F1557+G1557+H1557+I1557+J1557+K1557+M1557+O1557+P1557+Q1557+R1557+S1557),2)</f>
        <v>32806993.600000001</v>
      </c>
      <c r="D1557" s="4">
        <f t="shared" ref="D1557:D1589" si="201">ROUNDUP(SUM(F1557+G1557+H1557+I1557+J1557+K1557+M1557+O1557+P1557+Q1557+R1557+S1557)*0.0214,2)</f>
        <v>687360.16</v>
      </c>
      <c r="E1557" s="4"/>
      <c r="F1557" s="4"/>
      <c r="G1557" s="4">
        <v>5922484.2000000002</v>
      </c>
      <c r="H1557" s="4">
        <v>3479769.59</v>
      </c>
      <c r="I1557" s="4">
        <v>1461961.16</v>
      </c>
      <c r="J1557" s="4">
        <v>2402524.0699999998</v>
      </c>
      <c r="K1557" s="4"/>
      <c r="L1557" s="1"/>
      <c r="M1557" s="4"/>
      <c r="N1557" s="5" t="s">
        <v>1674</v>
      </c>
      <c r="O1557" s="4">
        <v>5676668.96</v>
      </c>
      <c r="P1557" s="4"/>
      <c r="Q1557" s="4">
        <v>13176225.460000001</v>
      </c>
      <c r="R1557" s="4"/>
      <c r="S1557" s="4"/>
    </row>
    <row r="1558" spans="1:19" hidden="1" x14ac:dyDescent="0.25">
      <c r="A1558" s="37" t="s">
        <v>238</v>
      </c>
      <c r="B1558" s="6" t="s">
        <v>527</v>
      </c>
      <c r="C1558" s="4">
        <f t="shared" si="200"/>
        <v>3929288.07</v>
      </c>
      <c r="D1558" s="4">
        <f t="shared" si="201"/>
        <v>82325.009999999995</v>
      </c>
      <c r="E1558" s="4"/>
      <c r="F1558" s="4">
        <v>3846963.0599999996</v>
      </c>
      <c r="G1558" s="4"/>
      <c r="H1558" s="4"/>
      <c r="I1558" s="4"/>
      <c r="J1558" s="4"/>
      <c r="K1558" s="4"/>
      <c r="L1558" s="1"/>
      <c r="M1558" s="4"/>
      <c r="N1558" s="5"/>
      <c r="O1558" s="4"/>
      <c r="P1558" s="4"/>
      <c r="Q1558" s="4"/>
      <c r="R1558" s="4"/>
      <c r="S1558" s="4"/>
    </row>
    <row r="1559" spans="1:19" hidden="1" x14ac:dyDescent="0.25">
      <c r="A1559" s="37" t="s">
        <v>240</v>
      </c>
      <c r="B1559" s="6" t="s">
        <v>533</v>
      </c>
      <c r="C1559" s="4">
        <f t="shared" si="200"/>
        <v>4763325.87</v>
      </c>
      <c r="D1559" s="4">
        <f t="shared" si="201"/>
        <v>99799.47</v>
      </c>
      <c r="E1559" s="4"/>
      <c r="F1559" s="4"/>
      <c r="G1559" s="4"/>
      <c r="H1559" s="4"/>
      <c r="I1559" s="4"/>
      <c r="J1559" s="4"/>
      <c r="K1559" s="4"/>
      <c r="L1559" s="1"/>
      <c r="M1559" s="4"/>
      <c r="N1559" s="5" t="s">
        <v>1674</v>
      </c>
      <c r="O1559" s="4">
        <v>4663526.4000000004</v>
      </c>
      <c r="P1559" s="4"/>
      <c r="Q1559" s="4"/>
      <c r="R1559" s="4"/>
      <c r="S1559" s="4"/>
    </row>
    <row r="1560" spans="1:19" hidden="1" x14ac:dyDescent="0.25">
      <c r="A1560" s="37" t="s">
        <v>242</v>
      </c>
      <c r="B1560" s="6" t="s">
        <v>543</v>
      </c>
      <c r="C1560" s="4">
        <f t="shared" si="200"/>
        <v>8453401.4800000004</v>
      </c>
      <c r="D1560" s="4">
        <f>ROUNDUP(SUM(F1560+G1560+H1560+I1560+J1560+K1560+M1560+O1560+P1560+Q1560+R1560+S1560)*0.0214,2)</f>
        <v>177112.59</v>
      </c>
      <c r="E1560" s="4"/>
      <c r="F1560" s="4">
        <v>736247.78</v>
      </c>
      <c r="G1560" s="4">
        <v>1069341.8</v>
      </c>
      <c r="H1560" s="4"/>
      <c r="I1560" s="4"/>
      <c r="J1560" s="4">
        <v>403386.21</v>
      </c>
      <c r="K1560" s="4"/>
      <c r="L1560" s="1"/>
      <c r="M1560" s="4"/>
      <c r="N1560" s="5" t="s">
        <v>1673</v>
      </c>
      <c r="O1560" s="4">
        <v>6067313.0999999996</v>
      </c>
      <c r="P1560" s="4"/>
      <c r="Q1560" s="4"/>
      <c r="R1560" s="4"/>
      <c r="S1560" s="4"/>
    </row>
    <row r="1561" spans="1:19" hidden="1" x14ac:dyDescent="0.25">
      <c r="A1561" s="37" t="s">
        <v>244</v>
      </c>
      <c r="B1561" s="6" t="s">
        <v>545</v>
      </c>
      <c r="C1561" s="4">
        <f t="shared" si="200"/>
        <v>8069541.7699999996</v>
      </c>
      <c r="D1561" s="4">
        <f t="shared" si="201"/>
        <v>169070.1</v>
      </c>
      <c r="E1561" s="4"/>
      <c r="F1561" s="4"/>
      <c r="G1561" s="4">
        <v>1100737.6300000001</v>
      </c>
      <c r="H1561" s="4"/>
      <c r="I1561" s="4">
        <v>317191.33</v>
      </c>
      <c r="J1561" s="4">
        <v>415229.61</v>
      </c>
      <c r="K1561" s="4"/>
      <c r="L1561" s="1"/>
      <c r="M1561" s="4"/>
      <c r="N1561" s="5" t="s">
        <v>1673</v>
      </c>
      <c r="O1561" s="4">
        <v>6067313.0999999996</v>
      </c>
      <c r="P1561" s="4"/>
      <c r="Q1561" s="4"/>
      <c r="R1561" s="4"/>
      <c r="S1561" s="4"/>
    </row>
    <row r="1562" spans="1:19" hidden="1" x14ac:dyDescent="0.25">
      <c r="A1562" s="37" t="s">
        <v>246</v>
      </c>
      <c r="B1562" s="6" t="s">
        <v>539</v>
      </c>
      <c r="C1562" s="4">
        <f t="shared" si="200"/>
        <v>9252292.75</v>
      </c>
      <c r="D1562" s="4">
        <f t="shared" si="201"/>
        <v>193850.67</v>
      </c>
      <c r="E1562" s="4"/>
      <c r="F1562" s="4">
        <v>934556.34</v>
      </c>
      <c r="G1562" s="4">
        <v>1370394.7</v>
      </c>
      <c r="H1562" s="4"/>
      <c r="I1562" s="4">
        <v>353253.56</v>
      </c>
      <c r="J1562" s="4">
        <v>514837.58</v>
      </c>
      <c r="K1562" s="4"/>
      <c r="L1562" s="1"/>
      <c r="M1562" s="4"/>
      <c r="N1562" s="5" t="s">
        <v>1674</v>
      </c>
      <c r="O1562" s="4">
        <v>5885399.8999999994</v>
      </c>
      <c r="P1562" s="4"/>
      <c r="Q1562" s="4"/>
      <c r="R1562" s="4"/>
      <c r="S1562" s="4"/>
    </row>
    <row r="1563" spans="1:19" hidden="1" x14ac:dyDescent="0.25">
      <c r="A1563" s="37" t="s">
        <v>248</v>
      </c>
      <c r="B1563" s="6" t="s">
        <v>541</v>
      </c>
      <c r="C1563" s="4">
        <f t="shared" si="200"/>
        <v>9258139.0600000005</v>
      </c>
      <c r="D1563" s="4">
        <f t="shared" si="201"/>
        <v>193973.16</v>
      </c>
      <c r="E1563" s="4"/>
      <c r="F1563" s="4">
        <v>936242.18</v>
      </c>
      <c r="G1563" s="4">
        <v>1372866.74</v>
      </c>
      <c r="H1563" s="4"/>
      <c r="I1563" s="4">
        <v>353890.79</v>
      </c>
      <c r="J1563" s="4">
        <v>515766.29</v>
      </c>
      <c r="K1563" s="4"/>
      <c r="L1563" s="1"/>
      <c r="M1563" s="4"/>
      <c r="N1563" s="5" t="s">
        <v>1674</v>
      </c>
      <c r="O1563" s="4">
        <v>5885399.8999999994</v>
      </c>
      <c r="P1563" s="4"/>
      <c r="Q1563" s="4"/>
      <c r="R1563" s="4"/>
      <c r="S1563" s="4"/>
    </row>
    <row r="1564" spans="1:19" hidden="1" x14ac:dyDescent="0.25">
      <c r="A1564" s="37" t="s">
        <v>250</v>
      </c>
      <c r="B1564" s="6" t="s">
        <v>547</v>
      </c>
      <c r="C1564" s="4">
        <f t="shared" si="200"/>
        <v>9738799.5600000005</v>
      </c>
      <c r="D1564" s="4">
        <f t="shared" si="201"/>
        <v>204043.78</v>
      </c>
      <c r="E1564" s="4"/>
      <c r="F1564" s="4">
        <v>4229903.8099999996</v>
      </c>
      <c r="G1564" s="4">
        <v>5304851.97</v>
      </c>
      <c r="H1564" s="4"/>
      <c r="I1564" s="4"/>
      <c r="J1564" s="4"/>
      <c r="K1564" s="4"/>
      <c r="L1564" s="1"/>
      <c r="M1564" s="4"/>
      <c r="N1564" s="5"/>
      <c r="O1564" s="4"/>
      <c r="P1564" s="4"/>
      <c r="Q1564" s="4"/>
      <c r="R1564" s="4"/>
      <c r="S1564" s="4"/>
    </row>
    <row r="1565" spans="1:19" hidden="1" x14ac:dyDescent="0.25">
      <c r="A1565" s="37" t="s">
        <v>252</v>
      </c>
      <c r="B1565" s="6" t="s">
        <v>551</v>
      </c>
      <c r="C1565" s="4">
        <f t="shared" si="200"/>
        <v>15877138.48</v>
      </c>
      <c r="D1565" s="4">
        <f t="shared" si="201"/>
        <v>332652.02</v>
      </c>
      <c r="E1565" s="4"/>
      <c r="F1565" s="4">
        <v>3885254.51</v>
      </c>
      <c r="G1565" s="4">
        <v>5697176.25</v>
      </c>
      <c r="H1565" s="4"/>
      <c r="I1565" s="4"/>
      <c r="J1565" s="4">
        <v>2140347.1799999997</v>
      </c>
      <c r="K1565" s="4"/>
      <c r="L1565" s="1"/>
      <c r="M1565" s="4"/>
      <c r="N1565" s="5"/>
      <c r="O1565" s="4"/>
      <c r="P1565" s="4">
        <v>3821708.52</v>
      </c>
      <c r="Q1565" s="4"/>
      <c r="R1565" s="4"/>
      <c r="S1565" s="4"/>
    </row>
    <row r="1566" spans="1:19" hidden="1" x14ac:dyDescent="0.25">
      <c r="A1566" s="37" t="s">
        <v>254</v>
      </c>
      <c r="B1566" s="6" t="s">
        <v>555</v>
      </c>
      <c r="C1566" s="4">
        <f t="shared" si="200"/>
        <v>22193156.210000001</v>
      </c>
      <c r="D1566" s="4">
        <f t="shared" si="201"/>
        <v>464982.91000000003</v>
      </c>
      <c r="E1566" s="4"/>
      <c r="F1566" s="4">
        <v>5419607.9199999999</v>
      </c>
      <c r="G1566" s="4">
        <v>7947088.5299999993</v>
      </c>
      <c r="H1566" s="4"/>
      <c r="I1566" s="4"/>
      <c r="J1566" s="4">
        <v>2985606.86</v>
      </c>
      <c r="K1566" s="4"/>
      <c r="L1566" s="1"/>
      <c r="M1566" s="4"/>
      <c r="N1566" s="5"/>
      <c r="O1566" s="4"/>
      <c r="P1566" s="4">
        <v>5375869.9900000002</v>
      </c>
      <c r="Q1566" s="4"/>
      <c r="R1566" s="4"/>
      <c r="S1566" s="4"/>
    </row>
    <row r="1567" spans="1:19" hidden="1" x14ac:dyDescent="0.25">
      <c r="A1567" s="37" t="s">
        <v>256</v>
      </c>
      <c r="B1567" s="6" t="s">
        <v>567</v>
      </c>
      <c r="C1567" s="4">
        <f t="shared" si="200"/>
        <v>54537977.229999997</v>
      </c>
      <c r="D1567" s="4">
        <f t="shared" si="201"/>
        <v>1142659.8</v>
      </c>
      <c r="E1567" s="4"/>
      <c r="F1567" s="4">
        <v>5086414.08</v>
      </c>
      <c r="G1567" s="4"/>
      <c r="H1567" s="4"/>
      <c r="I1567" s="4"/>
      <c r="J1567" s="4">
        <v>2802053.76</v>
      </c>
      <c r="K1567" s="4"/>
      <c r="L1567" s="1"/>
      <c r="M1567" s="4"/>
      <c r="N1567" s="5" t="s">
        <v>1673</v>
      </c>
      <c r="O1567" s="4">
        <v>14416737.459999999</v>
      </c>
      <c r="P1567" s="4"/>
      <c r="Q1567" s="4"/>
      <c r="R1567" s="4">
        <v>31090112.130000003</v>
      </c>
      <c r="S1567" s="4"/>
    </row>
    <row r="1568" spans="1:19" hidden="1" x14ac:dyDescent="0.25">
      <c r="A1568" s="37" t="s">
        <v>258</v>
      </c>
      <c r="B1568" s="6" t="s">
        <v>571</v>
      </c>
      <c r="C1568" s="4">
        <f t="shared" si="200"/>
        <v>37958056.530000001</v>
      </c>
      <c r="D1568" s="4">
        <f t="shared" si="201"/>
        <v>795283.35</v>
      </c>
      <c r="E1568" s="4"/>
      <c r="F1568" s="4"/>
      <c r="G1568" s="4"/>
      <c r="H1568" s="4"/>
      <c r="I1568" s="4"/>
      <c r="J1568" s="4">
        <v>3063552.25</v>
      </c>
      <c r="K1568" s="4"/>
      <c r="L1568" s="1"/>
      <c r="M1568" s="4"/>
      <c r="N1568" s="5"/>
      <c r="O1568" s="4"/>
      <c r="P1568" s="4"/>
      <c r="Q1568" s="4"/>
      <c r="R1568" s="4">
        <v>34099220.93</v>
      </c>
      <c r="S1568" s="4"/>
    </row>
    <row r="1569" spans="1:19" hidden="1" x14ac:dyDescent="0.25">
      <c r="A1569" s="37" t="s">
        <v>260</v>
      </c>
      <c r="B1569" s="6" t="s">
        <v>573</v>
      </c>
      <c r="C1569" s="4">
        <f t="shared" si="200"/>
        <v>38792823.259999998</v>
      </c>
      <c r="D1569" s="4">
        <f t="shared" si="201"/>
        <v>812773.08</v>
      </c>
      <c r="E1569" s="4"/>
      <c r="F1569" s="4">
        <v>3732324.92</v>
      </c>
      <c r="G1569" s="4"/>
      <c r="H1569" s="4"/>
      <c r="I1569" s="4"/>
      <c r="J1569" s="4"/>
      <c r="K1569" s="4"/>
      <c r="L1569" s="1"/>
      <c r="M1569" s="4"/>
      <c r="N1569" s="5" t="s">
        <v>1673</v>
      </c>
      <c r="O1569" s="4">
        <v>9867925.7599999998</v>
      </c>
      <c r="P1569" s="4"/>
      <c r="Q1569" s="4"/>
      <c r="R1569" s="4">
        <v>24379799.5</v>
      </c>
      <c r="S1569" s="4"/>
    </row>
    <row r="1570" spans="1:19" hidden="1" x14ac:dyDescent="0.25">
      <c r="A1570" s="37" t="s">
        <v>261</v>
      </c>
      <c r="B1570" s="6" t="s">
        <v>577</v>
      </c>
      <c r="C1570" s="4">
        <f t="shared" si="200"/>
        <v>14616283.970000001</v>
      </c>
      <c r="D1570" s="4">
        <f t="shared" si="201"/>
        <v>306235.05</v>
      </c>
      <c r="E1570" s="4"/>
      <c r="F1570" s="4"/>
      <c r="G1570" s="4"/>
      <c r="H1570" s="4">
        <v>1416067.76</v>
      </c>
      <c r="I1570" s="4">
        <v>618339.13</v>
      </c>
      <c r="J1570" s="4">
        <v>1618913.84</v>
      </c>
      <c r="K1570" s="4"/>
      <c r="L1570" s="1"/>
      <c r="M1570" s="4"/>
      <c r="N1570" s="5" t="s">
        <v>1673</v>
      </c>
      <c r="O1570" s="4">
        <v>5459083.6899999995</v>
      </c>
      <c r="P1570" s="4"/>
      <c r="Q1570" s="4">
        <v>5197644.5</v>
      </c>
      <c r="R1570" s="4"/>
      <c r="S1570" s="4"/>
    </row>
    <row r="1571" spans="1:19" hidden="1" x14ac:dyDescent="0.25">
      <c r="A1571" s="37" t="s">
        <v>263</v>
      </c>
      <c r="B1571" s="6" t="s">
        <v>585</v>
      </c>
      <c r="C1571" s="4">
        <f t="shared" si="200"/>
        <v>69838356.629999995</v>
      </c>
      <c r="D1571" s="4">
        <f t="shared" si="201"/>
        <v>1463227.76</v>
      </c>
      <c r="E1571" s="4"/>
      <c r="F1571" s="4">
        <v>8945640.3200000003</v>
      </c>
      <c r="G1571" s="4">
        <v>11325514.949999999</v>
      </c>
      <c r="H1571" s="4">
        <v>6654333.0899999999</v>
      </c>
      <c r="I1571" s="4">
        <v>2795695.59</v>
      </c>
      <c r="J1571" s="4">
        <v>4594325.8499999996</v>
      </c>
      <c r="K1571" s="4"/>
      <c r="L1571" s="1"/>
      <c r="M1571" s="4"/>
      <c r="N1571" s="5" t="s">
        <v>1674</v>
      </c>
      <c r="O1571" s="4">
        <v>21437820.859999999</v>
      </c>
      <c r="P1571" s="4">
        <v>12621798.209999999</v>
      </c>
      <c r="Q1571" s="4"/>
      <c r="R1571" s="4"/>
      <c r="S1571" s="4"/>
    </row>
    <row r="1572" spans="1:19" hidden="1" x14ac:dyDescent="0.25">
      <c r="A1572" s="37" t="s">
        <v>265</v>
      </c>
      <c r="B1572" s="6" t="s">
        <v>1715</v>
      </c>
      <c r="C1572" s="4">
        <f t="shared" si="200"/>
        <v>7426454.2300000004</v>
      </c>
      <c r="D1572" s="4">
        <f t="shared" si="201"/>
        <v>149732.55000000002</v>
      </c>
      <c r="E1572" s="4">
        <v>279873.91999999998</v>
      </c>
      <c r="F1572" s="4">
        <v>3721957.57</v>
      </c>
      <c r="G1572" s="4"/>
      <c r="H1572" s="4"/>
      <c r="I1572" s="4"/>
      <c r="J1572" s="4"/>
      <c r="K1572" s="4"/>
      <c r="L1572" s="1"/>
      <c r="M1572" s="4"/>
      <c r="N1572" s="5"/>
      <c r="O1572" s="4"/>
      <c r="P1572" s="4">
        <v>3274890.19</v>
      </c>
      <c r="Q1572" s="4"/>
      <c r="R1572" s="4"/>
      <c r="S1572" s="4"/>
    </row>
    <row r="1573" spans="1:19" hidden="1" x14ac:dyDescent="0.25">
      <c r="A1573" s="37" t="s">
        <v>267</v>
      </c>
      <c r="B1573" s="6" t="s">
        <v>603</v>
      </c>
      <c r="C1573" s="4">
        <f t="shared" si="200"/>
        <v>27310636.219999999</v>
      </c>
      <c r="D1573" s="4">
        <f t="shared" si="201"/>
        <v>572202.49</v>
      </c>
      <c r="E1573" s="4"/>
      <c r="F1573" s="4"/>
      <c r="G1573" s="4">
        <v>4710477.9400000004</v>
      </c>
      <c r="H1573" s="4">
        <v>3095865.85</v>
      </c>
      <c r="I1573" s="4">
        <v>1214243.68</v>
      </c>
      <c r="J1573" s="4">
        <v>1769658.82</v>
      </c>
      <c r="K1573" s="4"/>
      <c r="L1573" s="1"/>
      <c r="M1573" s="4"/>
      <c r="N1573" s="5" t="s">
        <v>1673</v>
      </c>
      <c r="O1573" s="4">
        <v>11669073.949999999</v>
      </c>
      <c r="P1573" s="4">
        <v>4279113.49</v>
      </c>
      <c r="Q1573" s="4"/>
      <c r="R1573" s="4"/>
      <c r="S1573" s="4"/>
    </row>
    <row r="1574" spans="1:19" hidden="1" x14ac:dyDescent="0.25">
      <c r="A1574" s="37" t="s">
        <v>269</v>
      </c>
      <c r="B1574" s="6" t="s">
        <v>605</v>
      </c>
      <c r="C1574" s="4">
        <f t="shared" si="200"/>
        <v>32459926.960000001</v>
      </c>
      <c r="D1574" s="4">
        <f t="shared" si="201"/>
        <v>680088.55</v>
      </c>
      <c r="E1574" s="4"/>
      <c r="F1574" s="4"/>
      <c r="G1574" s="4">
        <v>5597666.2999999998</v>
      </c>
      <c r="H1574" s="4">
        <v>3694041.75</v>
      </c>
      <c r="I1574" s="4">
        <v>1613037.62</v>
      </c>
      <c r="J1574" s="4">
        <v>2111599.2699999996</v>
      </c>
      <c r="K1574" s="4"/>
      <c r="L1574" s="1"/>
      <c r="M1574" s="4"/>
      <c r="N1574" s="5" t="s">
        <v>1673</v>
      </c>
      <c r="O1574" s="4">
        <v>13888903.65</v>
      </c>
      <c r="P1574" s="4">
        <v>4874589.8199999994</v>
      </c>
      <c r="Q1574" s="4"/>
      <c r="R1574" s="4"/>
      <c r="S1574" s="4"/>
    </row>
    <row r="1575" spans="1:19" ht="25.5" hidden="1" x14ac:dyDescent="0.25">
      <c r="A1575" s="37" t="s">
        <v>271</v>
      </c>
      <c r="B1575" s="6" t="s">
        <v>593</v>
      </c>
      <c r="C1575" s="4">
        <f t="shared" si="200"/>
        <v>3840653.11</v>
      </c>
      <c r="D1575" s="4">
        <f t="shared" si="201"/>
        <v>80467.97</v>
      </c>
      <c r="E1575" s="4"/>
      <c r="F1575" s="4">
        <v>958639.74</v>
      </c>
      <c r="G1575" s="4">
        <v>1405709.6</v>
      </c>
      <c r="H1575" s="4"/>
      <c r="I1575" s="4"/>
      <c r="J1575" s="4">
        <v>528104.88</v>
      </c>
      <c r="K1575" s="4"/>
      <c r="L1575" s="1"/>
      <c r="M1575" s="4"/>
      <c r="N1575" s="5"/>
      <c r="O1575" s="4"/>
      <c r="P1575" s="4">
        <v>867730.92</v>
      </c>
      <c r="Q1575" s="4"/>
      <c r="R1575" s="4"/>
      <c r="S1575" s="4"/>
    </row>
    <row r="1576" spans="1:19" hidden="1" x14ac:dyDescent="0.25">
      <c r="A1576" s="37" t="s">
        <v>273</v>
      </c>
      <c r="B1576" s="6" t="s">
        <v>619</v>
      </c>
      <c r="C1576" s="4">
        <f t="shared" si="200"/>
        <v>37545530.850000001</v>
      </c>
      <c r="D1576" s="4">
        <f t="shared" si="201"/>
        <v>786640.26</v>
      </c>
      <c r="E1576" s="4"/>
      <c r="F1576" s="4">
        <v>4621327.3999999994</v>
      </c>
      <c r="G1576" s="4"/>
      <c r="H1576" s="4">
        <v>4429493.6399999997</v>
      </c>
      <c r="I1576" s="4">
        <v>1934179.51</v>
      </c>
      <c r="J1576" s="4">
        <v>2532000.4900000002</v>
      </c>
      <c r="K1576" s="4"/>
      <c r="L1576" s="1"/>
      <c r="M1576" s="4"/>
      <c r="N1576" s="5" t="s">
        <v>1674</v>
      </c>
      <c r="O1576" s="4">
        <v>16901399.990000002</v>
      </c>
      <c r="P1576" s="4">
        <v>6340489.5599999996</v>
      </c>
      <c r="Q1576" s="4"/>
      <c r="R1576" s="4"/>
      <c r="S1576" s="4"/>
    </row>
    <row r="1577" spans="1:19" hidden="1" x14ac:dyDescent="0.25">
      <c r="A1577" s="37" t="s">
        <v>275</v>
      </c>
      <c r="B1577" s="6" t="s">
        <v>621</v>
      </c>
      <c r="C1577" s="4">
        <f t="shared" si="200"/>
        <v>33105433.309999999</v>
      </c>
      <c r="D1577" s="4">
        <f t="shared" si="201"/>
        <v>693612.96</v>
      </c>
      <c r="E1577" s="4"/>
      <c r="F1577" s="4"/>
      <c r="G1577" s="4">
        <v>4516812.6900000004</v>
      </c>
      <c r="H1577" s="4">
        <v>2980759.08</v>
      </c>
      <c r="I1577" s="4">
        <v>1301576.1200000001</v>
      </c>
      <c r="J1577" s="4">
        <v>1703870.48</v>
      </c>
      <c r="K1577" s="4"/>
      <c r="L1577" s="1"/>
      <c r="M1577" s="4"/>
      <c r="N1577" s="5" t="s">
        <v>1673</v>
      </c>
      <c r="O1577" s="4">
        <v>11313666.310000001</v>
      </c>
      <c r="P1577" s="4"/>
      <c r="Q1577" s="4"/>
      <c r="R1577" s="4">
        <v>10595135.67</v>
      </c>
      <c r="S1577" s="4"/>
    </row>
    <row r="1578" spans="1:19" hidden="1" x14ac:dyDescent="0.25">
      <c r="A1578" s="37" t="s">
        <v>277</v>
      </c>
      <c r="B1578" s="6" t="s">
        <v>623</v>
      </c>
      <c r="C1578" s="4">
        <f t="shared" si="200"/>
        <v>49547202.880000003</v>
      </c>
      <c r="D1578" s="4">
        <f t="shared" si="201"/>
        <v>1038094.92</v>
      </c>
      <c r="E1578" s="4"/>
      <c r="F1578" s="4"/>
      <c r="G1578" s="4">
        <v>9044090.6600000001</v>
      </c>
      <c r="H1578" s="4">
        <v>5968424.46</v>
      </c>
      <c r="I1578" s="4"/>
      <c r="J1578" s="4">
        <v>3411688.76</v>
      </c>
      <c r="K1578" s="4"/>
      <c r="L1578" s="1"/>
      <c r="M1578" s="4"/>
      <c r="N1578" s="5"/>
      <c r="O1578" s="4"/>
      <c r="P1578" s="4"/>
      <c r="Q1578" s="4"/>
      <c r="R1578" s="4">
        <v>30084904.079999998</v>
      </c>
      <c r="S1578" s="4"/>
    </row>
    <row r="1579" spans="1:19" hidden="1" x14ac:dyDescent="0.25">
      <c r="A1579" s="37" t="s">
        <v>1700</v>
      </c>
      <c r="B1579" s="6" t="s">
        <v>626</v>
      </c>
      <c r="C1579" s="4">
        <f t="shared" si="200"/>
        <v>52251820.68</v>
      </c>
      <c r="D1579" s="4">
        <f t="shared" si="201"/>
        <v>1094761.08</v>
      </c>
      <c r="E1579" s="4"/>
      <c r="F1579" s="4"/>
      <c r="G1579" s="4">
        <v>8890460.4199999999</v>
      </c>
      <c r="H1579" s="4"/>
      <c r="I1579" s="4"/>
      <c r="J1579" s="4">
        <v>3353735.06</v>
      </c>
      <c r="K1579" s="4"/>
      <c r="L1579" s="1"/>
      <c r="M1579" s="4"/>
      <c r="N1579" s="5"/>
      <c r="O1579" s="4"/>
      <c r="P1579" s="4"/>
      <c r="Q1579" s="4"/>
      <c r="R1579" s="4">
        <v>38912864.119999997</v>
      </c>
      <c r="S1579" s="4"/>
    </row>
    <row r="1580" spans="1:19" hidden="1" x14ac:dyDescent="0.25">
      <c r="A1580" s="37" t="s">
        <v>279</v>
      </c>
      <c r="B1580" s="6" t="s">
        <v>628</v>
      </c>
      <c r="C1580" s="4">
        <f t="shared" si="200"/>
        <v>32067400.579999998</v>
      </c>
      <c r="D1580" s="4">
        <f t="shared" si="201"/>
        <v>671864.48</v>
      </c>
      <c r="E1580" s="4"/>
      <c r="F1580" s="4"/>
      <c r="G1580" s="4">
        <v>5408653.5099999998</v>
      </c>
      <c r="H1580" s="4">
        <v>3554727.55</v>
      </c>
      <c r="I1580" s="4">
        <v>1394215.92</v>
      </c>
      <c r="J1580" s="4">
        <v>2031953.34</v>
      </c>
      <c r="K1580" s="4"/>
      <c r="L1580" s="1"/>
      <c r="M1580" s="4"/>
      <c r="N1580" s="5" t="s">
        <v>1674</v>
      </c>
      <c r="O1580" s="4">
        <v>9144861.0700000003</v>
      </c>
      <c r="P1580" s="4"/>
      <c r="Q1580" s="4">
        <v>9861124.709999999</v>
      </c>
      <c r="R1580" s="4"/>
      <c r="S1580" s="4"/>
    </row>
    <row r="1581" spans="1:19" hidden="1" x14ac:dyDescent="0.25">
      <c r="A1581" s="37" t="s">
        <v>281</v>
      </c>
      <c r="B1581" s="6" t="s">
        <v>630</v>
      </c>
      <c r="C1581" s="4">
        <f t="shared" si="200"/>
        <v>24240063.859999999</v>
      </c>
      <c r="D1581" s="4">
        <f t="shared" si="201"/>
        <v>507868.98</v>
      </c>
      <c r="E1581" s="4"/>
      <c r="F1581" s="4"/>
      <c r="G1581" s="4">
        <v>5408653.5099999998</v>
      </c>
      <c r="H1581" s="4">
        <v>3554727.55</v>
      </c>
      <c r="I1581" s="4">
        <v>1394215.92</v>
      </c>
      <c r="J1581" s="4">
        <v>2031953.34</v>
      </c>
      <c r="K1581" s="4"/>
      <c r="L1581" s="1"/>
      <c r="M1581" s="4"/>
      <c r="N1581" s="5"/>
      <c r="O1581" s="4"/>
      <c r="P1581" s="4"/>
      <c r="Q1581" s="4"/>
      <c r="R1581" s="4">
        <v>11342644.560000001</v>
      </c>
      <c r="S1581" s="4"/>
    </row>
    <row r="1582" spans="1:19" hidden="1" x14ac:dyDescent="0.25">
      <c r="A1582" s="37" t="s">
        <v>283</v>
      </c>
      <c r="B1582" s="6" t="s">
        <v>613</v>
      </c>
      <c r="C1582" s="4">
        <f t="shared" si="200"/>
        <v>87426857.290000007</v>
      </c>
      <c r="D1582" s="4">
        <f t="shared" si="201"/>
        <v>1831735.61</v>
      </c>
      <c r="E1582" s="4"/>
      <c r="F1582" s="4"/>
      <c r="G1582" s="4">
        <v>11540268.050000001</v>
      </c>
      <c r="H1582" s="4">
        <v>7615715.1399999997</v>
      </c>
      <c r="I1582" s="4">
        <v>3325472.71</v>
      </c>
      <c r="J1582" s="4">
        <v>4353318.0199999996</v>
      </c>
      <c r="K1582" s="4"/>
      <c r="L1582" s="1"/>
      <c r="M1582" s="4"/>
      <c r="N1582" s="5" t="s">
        <v>1673</v>
      </c>
      <c r="O1582" s="4">
        <v>28171808.109999999</v>
      </c>
      <c r="P1582" s="4"/>
      <c r="Q1582" s="4">
        <v>30588539.650000002</v>
      </c>
      <c r="R1582" s="4"/>
      <c r="S1582" s="4"/>
    </row>
    <row r="1583" spans="1:19" hidden="1" x14ac:dyDescent="0.25">
      <c r="A1583" s="37" t="s">
        <v>285</v>
      </c>
      <c r="B1583" s="6" t="s">
        <v>646</v>
      </c>
      <c r="C1583" s="4">
        <f t="shared" si="200"/>
        <v>34797633.560000002</v>
      </c>
      <c r="D1583" s="4">
        <f t="shared" si="201"/>
        <v>729067.32000000007</v>
      </c>
      <c r="E1583" s="4"/>
      <c r="F1583" s="4">
        <v>6965666.9100000001</v>
      </c>
      <c r="G1583" s="4">
        <v>8818794.6199999992</v>
      </c>
      <c r="H1583" s="4"/>
      <c r="I1583" s="4"/>
      <c r="J1583" s="4">
        <v>3577445.82</v>
      </c>
      <c r="K1583" s="4"/>
      <c r="L1583" s="1"/>
      <c r="M1583" s="4"/>
      <c r="N1583" s="5" t="s">
        <v>1674</v>
      </c>
      <c r="O1583" s="4">
        <v>9256671.9000000004</v>
      </c>
      <c r="P1583" s="4">
        <v>5449986.9900000002</v>
      </c>
      <c r="Q1583" s="4"/>
      <c r="R1583" s="4"/>
      <c r="S1583" s="4"/>
    </row>
    <row r="1584" spans="1:19" hidden="1" x14ac:dyDescent="0.25">
      <c r="A1584" s="37" t="s">
        <v>287</v>
      </c>
      <c r="B1584" s="6" t="s">
        <v>648</v>
      </c>
      <c r="C1584" s="4">
        <f t="shared" si="200"/>
        <v>34453932.729999997</v>
      </c>
      <c r="D1584" s="4">
        <f t="shared" si="201"/>
        <v>721866.23</v>
      </c>
      <c r="E1584" s="4"/>
      <c r="F1584" s="4">
        <v>6844607.29</v>
      </c>
      <c r="G1584" s="4">
        <v>8665528.6199999992</v>
      </c>
      <c r="H1584" s="4"/>
      <c r="I1584" s="4"/>
      <c r="J1584" s="4">
        <v>3515271.6999999997</v>
      </c>
      <c r="K1584" s="4"/>
      <c r="L1584" s="1"/>
      <c r="M1584" s="4"/>
      <c r="N1584" s="5" t="s">
        <v>1674</v>
      </c>
      <c r="O1584" s="4">
        <v>9256671.9000000004</v>
      </c>
      <c r="P1584" s="4">
        <v>5449986.9900000002</v>
      </c>
      <c r="Q1584" s="4"/>
      <c r="R1584" s="4"/>
      <c r="S1584" s="4"/>
    </row>
    <row r="1585" spans="1:19" hidden="1" x14ac:dyDescent="0.25">
      <c r="A1585" s="37" t="s">
        <v>289</v>
      </c>
      <c r="B1585" s="6" t="s">
        <v>650</v>
      </c>
      <c r="C1585" s="4">
        <f t="shared" si="200"/>
        <v>21791473.09</v>
      </c>
      <c r="D1585" s="4">
        <f t="shared" si="201"/>
        <v>456567</v>
      </c>
      <c r="E1585" s="4"/>
      <c r="F1585" s="4"/>
      <c r="G1585" s="4">
        <v>2277034.5399999996</v>
      </c>
      <c r="H1585" s="4">
        <v>1502672.76</v>
      </c>
      <c r="I1585" s="4">
        <v>656156.01</v>
      </c>
      <c r="J1585" s="4">
        <v>858962.33</v>
      </c>
      <c r="K1585" s="4"/>
      <c r="L1585" s="1"/>
      <c r="M1585" s="4"/>
      <c r="N1585" s="5" t="s">
        <v>1673</v>
      </c>
      <c r="O1585" s="4">
        <v>5059090.46</v>
      </c>
      <c r="P1585" s="4"/>
      <c r="Q1585" s="4"/>
      <c r="R1585" s="4">
        <v>10980989.99</v>
      </c>
      <c r="S1585" s="4"/>
    </row>
    <row r="1586" spans="1:19" hidden="1" x14ac:dyDescent="0.25">
      <c r="A1586" s="37" t="s">
        <v>291</v>
      </c>
      <c r="B1586" s="6" t="s">
        <v>662</v>
      </c>
      <c r="C1586" s="4">
        <f t="shared" si="200"/>
        <v>39542405.780000001</v>
      </c>
      <c r="D1586" s="4">
        <f t="shared" si="201"/>
        <v>828478.06</v>
      </c>
      <c r="E1586" s="4"/>
      <c r="F1586" s="4"/>
      <c r="G1586" s="4">
        <v>8380755.5</v>
      </c>
      <c r="H1586" s="4"/>
      <c r="I1586" s="4"/>
      <c r="J1586" s="4">
        <v>3148529.3</v>
      </c>
      <c r="K1586" s="4"/>
      <c r="L1586" s="1"/>
      <c r="M1586" s="4"/>
      <c r="N1586" s="5"/>
      <c r="O1586" s="4"/>
      <c r="P1586" s="4"/>
      <c r="Q1586" s="4"/>
      <c r="R1586" s="4">
        <v>27184642.920000002</v>
      </c>
      <c r="S1586" s="4"/>
    </row>
    <row r="1587" spans="1:19" hidden="1" x14ac:dyDescent="0.25">
      <c r="A1587" s="37" t="s">
        <v>293</v>
      </c>
      <c r="B1587" s="6" t="s">
        <v>670</v>
      </c>
      <c r="C1587" s="4">
        <f t="shared" si="200"/>
        <v>52583902.490000002</v>
      </c>
      <c r="D1587" s="4">
        <f t="shared" si="201"/>
        <v>1101718.74</v>
      </c>
      <c r="E1587" s="4"/>
      <c r="F1587" s="4"/>
      <c r="G1587" s="4">
        <v>6246322.9400000004</v>
      </c>
      <c r="H1587" s="4">
        <v>4105268.75</v>
      </c>
      <c r="I1587" s="4">
        <v>1610146.19</v>
      </c>
      <c r="J1587" s="4">
        <v>2346653.69</v>
      </c>
      <c r="K1587" s="4"/>
      <c r="L1587" s="1"/>
      <c r="M1587" s="4"/>
      <c r="N1587" s="5" t="s">
        <v>1674</v>
      </c>
      <c r="O1587" s="4">
        <v>9977389.629999999</v>
      </c>
      <c r="P1587" s="4">
        <v>3260986.57</v>
      </c>
      <c r="Q1587" s="4"/>
      <c r="R1587" s="4">
        <v>23935415.98</v>
      </c>
      <c r="S1587" s="4"/>
    </row>
    <row r="1588" spans="1:19" hidden="1" x14ac:dyDescent="0.25">
      <c r="A1588" s="37" t="s">
        <v>295</v>
      </c>
      <c r="B1588" s="6" t="s">
        <v>672</v>
      </c>
      <c r="C1588" s="4">
        <f t="shared" si="200"/>
        <v>31067120.420000002</v>
      </c>
      <c r="D1588" s="4">
        <f t="shared" si="201"/>
        <v>650906.97</v>
      </c>
      <c r="E1588" s="4"/>
      <c r="F1588" s="4"/>
      <c r="G1588" s="4">
        <v>4773691.6100000003</v>
      </c>
      <c r="H1588" s="4">
        <v>3137411.75</v>
      </c>
      <c r="I1588" s="4">
        <v>1230538.58</v>
      </c>
      <c r="J1588" s="4">
        <v>1793407.28</v>
      </c>
      <c r="K1588" s="4"/>
      <c r="L1588" s="1"/>
      <c r="M1588" s="4"/>
      <c r="N1588" s="5"/>
      <c r="O1588" s="4"/>
      <c r="P1588" s="4">
        <v>4279113.49</v>
      </c>
      <c r="Q1588" s="4">
        <v>15202050.74</v>
      </c>
      <c r="R1588" s="4"/>
      <c r="S1588" s="4"/>
    </row>
    <row r="1589" spans="1:19" hidden="1" x14ac:dyDescent="0.25">
      <c r="A1589" s="37" t="s">
        <v>297</v>
      </c>
      <c r="B1589" s="6" t="s">
        <v>692</v>
      </c>
      <c r="C1589" s="4">
        <f t="shared" si="200"/>
        <v>22911535.170000002</v>
      </c>
      <c r="D1589" s="4">
        <f t="shared" si="201"/>
        <v>480034.13</v>
      </c>
      <c r="E1589" s="4"/>
      <c r="F1589" s="4">
        <v>5620463.4799999995</v>
      </c>
      <c r="G1589" s="4">
        <v>8241614.79</v>
      </c>
      <c r="H1589" s="4"/>
      <c r="I1589" s="4"/>
      <c r="J1589" s="4">
        <v>3096256.14</v>
      </c>
      <c r="K1589" s="4"/>
      <c r="L1589" s="1"/>
      <c r="M1589" s="4"/>
      <c r="N1589" s="5"/>
      <c r="O1589" s="4"/>
      <c r="P1589" s="4">
        <v>5473166.6299999999</v>
      </c>
      <c r="Q1589" s="4"/>
      <c r="R1589" s="4"/>
      <c r="S1589" s="4"/>
    </row>
    <row r="1590" spans="1:19" ht="15" hidden="1" customHeight="1" x14ac:dyDescent="0.25">
      <c r="A1590" s="93" t="s">
        <v>1920</v>
      </c>
      <c r="B1590" s="94"/>
      <c r="C1590" s="2">
        <f t="shared" ref="C1590:M1590" si="202">SUM(C1557:C1589)</f>
        <v>964455557.67999995</v>
      </c>
      <c r="D1590" s="2">
        <f t="shared" si="202"/>
        <v>20201057.209999997</v>
      </c>
      <c r="E1590" s="2">
        <f t="shared" si="202"/>
        <v>279873.91999999998</v>
      </c>
      <c r="F1590" s="2">
        <f t="shared" si="202"/>
        <v>66485817.310000002</v>
      </c>
      <c r="G1590" s="2">
        <f t="shared" si="202"/>
        <v>145036992.07000002</v>
      </c>
      <c r="H1590" s="2">
        <f t="shared" si="202"/>
        <v>55189278.719999991</v>
      </c>
      <c r="I1590" s="2">
        <f t="shared" si="202"/>
        <v>21574113.82</v>
      </c>
      <c r="J1590" s="2">
        <f t="shared" si="202"/>
        <v>63620952.220000006</v>
      </c>
      <c r="K1590" s="2">
        <f t="shared" si="202"/>
        <v>0</v>
      </c>
      <c r="L1590" s="15">
        <f t="shared" si="202"/>
        <v>0</v>
      </c>
      <c r="M1590" s="2">
        <f t="shared" si="202"/>
        <v>0</v>
      </c>
      <c r="N1590" s="2" t="s">
        <v>1675</v>
      </c>
      <c r="O1590" s="2">
        <f>SUM(O1557:O1589)</f>
        <v>210066726.09999999</v>
      </c>
      <c r="P1590" s="2">
        <f>SUM(P1557:P1589)</f>
        <v>65369431.370000012</v>
      </c>
      <c r="Q1590" s="2">
        <f>SUM(Q1557:Q1589)</f>
        <v>74025585.060000002</v>
      </c>
      <c r="R1590" s="2">
        <f>SUM(R1557:R1589)</f>
        <v>242605729.88000003</v>
      </c>
      <c r="S1590" s="2">
        <f>SUM(S1557:S1589)</f>
        <v>0</v>
      </c>
    </row>
    <row r="1591" spans="1:19" ht="15" hidden="1" customHeight="1" x14ac:dyDescent="0.25">
      <c r="A1591" s="95" t="s">
        <v>1740</v>
      </c>
      <c r="B1591" s="96"/>
      <c r="C1591" s="97"/>
      <c r="D1591" s="2"/>
      <c r="E1591" s="2"/>
      <c r="F1591" s="2"/>
      <c r="G1591" s="2"/>
      <c r="H1591" s="2"/>
      <c r="I1591" s="2"/>
      <c r="J1591" s="2"/>
      <c r="K1591" s="2"/>
      <c r="L1591" s="15"/>
      <c r="M1591" s="2"/>
      <c r="N1591" s="3"/>
      <c r="O1591" s="2"/>
      <c r="P1591" s="2"/>
      <c r="Q1591" s="2"/>
      <c r="R1591" s="2"/>
      <c r="S1591" s="2"/>
    </row>
    <row r="1592" spans="1:19" hidden="1" x14ac:dyDescent="0.25">
      <c r="A1592" s="37" t="s">
        <v>299</v>
      </c>
      <c r="B1592" s="6" t="s">
        <v>712</v>
      </c>
      <c r="C1592" s="4">
        <f t="shared" ref="C1592:C1603" si="203">ROUNDUP(SUM(D1592+E1592+F1592+G1592+H1592+I1592+J1592+K1592+M1592+O1592+P1592+Q1592+R1592+S1592),2)</f>
        <v>3963081.1</v>
      </c>
      <c r="D1592" s="4">
        <f t="shared" ref="D1592:D1603" si="204">ROUNDUP(SUM(F1592+G1592+H1592+I1592+J1592+K1592+M1592+O1592+P1592+Q1592+R1592+S1592)*0.0214,2)</f>
        <v>83033.03</v>
      </c>
      <c r="E1592" s="4"/>
      <c r="F1592" s="4"/>
      <c r="G1592" s="4">
        <v>3880048.07</v>
      </c>
      <c r="H1592" s="4"/>
      <c r="I1592" s="4"/>
      <c r="J1592" s="4"/>
      <c r="K1592" s="4"/>
      <c r="L1592" s="1"/>
      <c r="M1592" s="4"/>
      <c r="N1592" s="5"/>
      <c r="O1592" s="4"/>
      <c r="P1592" s="4"/>
      <c r="Q1592" s="4"/>
      <c r="R1592" s="4"/>
      <c r="S1592" s="4"/>
    </row>
    <row r="1593" spans="1:19" hidden="1" x14ac:dyDescent="0.25">
      <c r="A1593" s="37" t="s">
        <v>301</v>
      </c>
      <c r="B1593" s="6" t="s">
        <v>714</v>
      </c>
      <c r="C1593" s="4">
        <f t="shared" si="203"/>
        <v>5888351.46</v>
      </c>
      <c r="D1593" s="4">
        <f t="shared" si="204"/>
        <v>123370.59999999999</v>
      </c>
      <c r="E1593" s="4"/>
      <c r="F1593" s="4"/>
      <c r="G1593" s="4">
        <v>5764980.8599999994</v>
      </c>
      <c r="H1593" s="4"/>
      <c r="I1593" s="4"/>
      <c r="J1593" s="4"/>
      <c r="K1593" s="4"/>
      <c r="L1593" s="1"/>
      <c r="M1593" s="4"/>
      <c r="N1593" s="5"/>
      <c r="O1593" s="4"/>
      <c r="P1593" s="4"/>
      <c r="Q1593" s="4"/>
      <c r="R1593" s="4"/>
      <c r="S1593" s="4"/>
    </row>
    <row r="1594" spans="1:19" hidden="1" x14ac:dyDescent="0.25">
      <c r="A1594" s="37" t="s">
        <v>303</v>
      </c>
      <c r="B1594" s="6" t="s">
        <v>720</v>
      </c>
      <c r="C1594" s="4">
        <f t="shared" si="203"/>
        <v>15314346.18</v>
      </c>
      <c r="D1594" s="4">
        <f t="shared" si="204"/>
        <v>320860.60000000003</v>
      </c>
      <c r="E1594" s="4"/>
      <c r="F1594" s="4"/>
      <c r="G1594" s="4"/>
      <c r="H1594" s="4"/>
      <c r="I1594" s="4"/>
      <c r="J1594" s="4">
        <v>8070100.5800000001</v>
      </c>
      <c r="K1594" s="4"/>
      <c r="L1594" s="1"/>
      <c r="M1594" s="4"/>
      <c r="N1594" s="5"/>
      <c r="O1594" s="4"/>
      <c r="P1594" s="4">
        <v>6923385</v>
      </c>
      <c r="Q1594" s="4"/>
      <c r="R1594" s="4"/>
      <c r="S1594" s="4"/>
    </row>
    <row r="1595" spans="1:19" hidden="1" x14ac:dyDescent="0.25">
      <c r="A1595" s="37" t="s">
        <v>305</v>
      </c>
      <c r="B1595" s="6" t="s">
        <v>716</v>
      </c>
      <c r="C1595" s="4">
        <f t="shared" si="203"/>
        <v>24445665.969999999</v>
      </c>
      <c r="D1595" s="4">
        <f t="shared" si="204"/>
        <v>512176.68</v>
      </c>
      <c r="E1595" s="4"/>
      <c r="F1595" s="4"/>
      <c r="G1595" s="4">
        <v>7950443.4400000004</v>
      </c>
      <c r="H1595" s="4">
        <v>5225267.3</v>
      </c>
      <c r="I1595" s="4">
        <v>2049425.93</v>
      </c>
      <c r="J1595" s="4">
        <v>2986867.25</v>
      </c>
      <c r="K1595" s="4"/>
      <c r="L1595" s="1"/>
      <c r="M1595" s="4"/>
      <c r="N1595" s="5"/>
      <c r="O1595" s="4"/>
      <c r="P1595" s="4">
        <v>5721485.3700000001</v>
      </c>
      <c r="Q1595" s="4"/>
      <c r="R1595" s="4"/>
      <c r="S1595" s="4"/>
    </row>
    <row r="1596" spans="1:19" hidden="1" x14ac:dyDescent="0.25">
      <c r="A1596" s="37" t="s">
        <v>307</v>
      </c>
      <c r="B1596" s="6" t="s">
        <v>718</v>
      </c>
      <c r="C1596" s="4">
        <f t="shared" si="203"/>
        <v>3228867.66</v>
      </c>
      <c r="D1596" s="4">
        <f t="shared" si="204"/>
        <v>67650.06</v>
      </c>
      <c r="E1596" s="4"/>
      <c r="F1596" s="4"/>
      <c r="G1596" s="4"/>
      <c r="H1596" s="4"/>
      <c r="I1596" s="4"/>
      <c r="J1596" s="4"/>
      <c r="K1596" s="4"/>
      <c r="L1596" s="1"/>
      <c r="M1596" s="4"/>
      <c r="N1596" s="5"/>
      <c r="O1596" s="4"/>
      <c r="P1596" s="4">
        <v>3161217.5999999996</v>
      </c>
      <c r="Q1596" s="4"/>
      <c r="R1596" s="4"/>
      <c r="S1596" s="4"/>
    </row>
    <row r="1597" spans="1:19" hidden="1" x14ac:dyDescent="0.25">
      <c r="A1597" s="37" t="s">
        <v>309</v>
      </c>
      <c r="B1597" s="6" t="s">
        <v>722</v>
      </c>
      <c r="C1597" s="4">
        <f t="shared" si="203"/>
        <v>11791711.880000001</v>
      </c>
      <c r="D1597" s="4">
        <f t="shared" si="204"/>
        <v>247055.65000000002</v>
      </c>
      <c r="E1597" s="4"/>
      <c r="F1597" s="4">
        <v>3031618.4</v>
      </c>
      <c r="G1597" s="4">
        <v>4445439.62</v>
      </c>
      <c r="H1597" s="4">
        <v>2921674.8</v>
      </c>
      <c r="I1597" s="4">
        <v>1145923.4099999999</v>
      </c>
      <c r="J1597" s="4"/>
      <c r="K1597" s="4"/>
      <c r="L1597" s="1"/>
      <c r="M1597" s="4"/>
      <c r="N1597" s="5"/>
      <c r="O1597" s="4"/>
      <c r="P1597" s="4"/>
      <c r="Q1597" s="4"/>
      <c r="R1597" s="4"/>
      <c r="S1597" s="4"/>
    </row>
    <row r="1598" spans="1:19" hidden="1" x14ac:dyDescent="0.25">
      <c r="A1598" s="37" t="s">
        <v>311</v>
      </c>
      <c r="B1598" s="6" t="s">
        <v>724</v>
      </c>
      <c r="C1598" s="4">
        <f t="shared" si="203"/>
        <v>16469972.550000001</v>
      </c>
      <c r="D1598" s="4">
        <f t="shared" si="204"/>
        <v>345072.86</v>
      </c>
      <c r="E1598" s="4"/>
      <c r="F1598" s="4">
        <v>2969362.8099999996</v>
      </c>
      <c r="G1598" s="4">
        <v>4354150.5999999996</v>
      </c>
      <c r="H1598" s="4">
        <v>2861676.95</v>
      </c>
      <c r="I1598" s="4">
        <v>1122391.3800000001</v>
      </c>
      <c r="J1598" s="4">
        <v>1635791.76</v>
      </c>
      <c r="K1598" s="4"/>
      <c r="L1598" s="1"/>
      <c r="M1598" s="4"/>
      <c r="N1598" s="5"/>
      <c r="O1598" s="4"/>
      <c r="P1598" s="4">
        <v>3181526.19</v>
      </c>
      <c r="Q1598" s="4"/>
      <c r="R1598" s="4"/>
      <c r="S1598" s="4"/>
    </row>
    <row r="1599" spans="1:19" hidden="1" x14ac:dyDescent="0.25">
      <c r="A1599" s="37" t="s">
        <v>313</v>
      </c>
      <c r="B1599" s="6" t="s">
        <v>726</v>
      </c>
      <c r="C1599" s="4">
        <f t="shared" si="203"/>
        <v>16684375.01</v>
      </c>
      <c r="D1599" s="4">
        <f t="shared" si="204"/>
        <v>349564.94</v>
      </c>
      <c r="E1599" s="4"/>
      <c r="F1599" s="4">
        <v>2964786.96</v>
      </c>
      <c r="G1599" s="4">
        <v>4347440.7699999996</v>
      </c>
      <c r="H1599" s="4">
        <v>2857267.05</v>
      </c>
      <c r="I1599" s="4">
        <v>1120661.75</v>
      </c>
      <c r="J1599" s="4">
        <v>1633270.97</v>
      </c>
      <c r="K1599" s="4"/>
      <c r="L1599" s="1"/>
      <c r="M1599" s="4"/>
      <c r="N1599" s="5"/>
      <c r="O1599" s="4"/>
      <c r="P1599" s="4">
        <v>3411382.57</v>
      </c>
      <c r="Q1599" s="4"/>
      <c r="R1599" s="4"/>
      <c r="S1599" s="4"/>
    </row>
    <row r="1600" spans="1:19" hidden="1" x14ac:dyDescent="0.25">
      <c r="A1600" s="37" t="s">
        <v>315</v>
      </c>
      <c r="B1600" s="6" t="s">
        <v>728</v>
      </c>
      <c r="C1600" s="4">
        <f t="shared" si="203"/>
        <v>4093090.85</v>
      </c>
      <c r="D1600" s="4">
        <f t="shared" si="204"/>
        <v>85756.95</v>
      </c>
      <c r="E1600" s="4"/>
      <c r="F1600" s="4"/>
      <c r="G1600" s="4"/>
      <c r="H1600" s="4">
        <v>2878388.15</v>
      </c>
      <c r="I1600" s="4">
        <v>1128945.75</v>
      </c>
      <c r="J1600" s="4"/>
      <c r="K1600" s="4"/>
      <c r="L1600" s="1"/>
      <c r="M1600" s="4"/>
      <c r="N1600" s="5"/>
      <c r="O1600" s="4"/>
      <c r="P1600" s="4"/>
      <c r="Q1600" s="4"/>
      <c r="R1600" s="4"/>
      <c r="S1600" s="4"/>
    </row>
    <row r="1601" spans="1:19" hidden="1" x14ac:dyDescent="0.25">
      <c r="A1601" s="37" t="s">
        <v>317</v>
      </c>
      <c r="B1601" s="6" t="s">
        <v>732</v>
      </c>
      <c r="C1601" s="4">
        <f t="shared" si="203"/>
        <v>13428800.65</v>
      </c>
      <c r="D1601" s="4">
        <f t="shared" si="204"/>
        <v>281355.33</v>
      </c>
      <c r="E1601" s="4"/>
      <c r="F1601" s="4">
        <v>3581406.2899999996</v>
      </c>
      <c r="G1601" s="4"/>
      <c r="H1601" s="4">
        <v>3451524.2899999996</v>
      </c>
      <c r="I1601" s="4">
        <v>1353738.09</v>
      </c>
      <c r="J1601" s="4">
        <v>1972960.29</v>
      </c>
      <c r="K1601" s="4"/>
      <c r="L1601" s="1"/>
      <c r="M1601" s="4"/>
      <c r="N1601" s="5"/>
      <c r="O1601" s="4"/>
      <c r="P1601" s="4">
        <v>2787816.36</v>
      </c>
      <c r="Q1601" s="4"/>
      <c r="R1601" s="4"/>
      <c r="S1601" s="4"/>
    </row>
    <row r="1602" spans="1:19" hidden="1" x14ac:dyDescent="0.25">
      <c r="A1602" s="37" t="s">
        <v>319</v>
      </c>
      <c r="B1602" s="6" t="s">
        <v>730</v>
      </c>
      <c r="C1602" s="4">
        <f t="shared" si="203"/>
        <v>13418496.59</v>
      </c>
      <c r="D1602" s="4">
        <f t="shared" si="204"/>
        <v>281139.45</v>
      </c>
      <c r="E1602" s="4"/>
      <c r="F1602" s="4"/>
      <c r="G1602" s="4">
        <v>5410772.4100000001</v>
      </c>
      <c r="H1602" s="4"/>
      <c r="I1602" s="4"/>
      <c r="J1602" s="4">
        <v>4065498.7399999998</v>
      </c>
      <c r="K1602" s="4"/>
      <c r="L1602" s="1"/>
      <c r="M1602" s="4"/>
      <c r="N1602" s="5"/>
      <c r="O1602" s="4"/>
      <c r="P1602" s="4">
        <v>3661085.9899999998</v>
      </c>
      <c r="Q1602" s="4"/>
      <c r="R1602" s="4"/>
      <c r="S1602" s="4"/>
    </row>
    <row r="1603" spans="1:19" hidden="1" x14ac:dyDescent="0.25">
      <c r="A1603" s="37" t="s">
        <v>321</v>
      </c>
      <c r="B1603" s="6" t="s">
        <v>736</v>
      </c>
      <c r="C1603" s="4">
        <f t="shared" si="203"/>
        <v>5808096.9000000004</v>
      </c>
      <c r="D1603" s="4">
        <f t="shared" si="204"/>
        <v>121689.12999999999</v>
      </c>
      <c r="E1603" s="4"/>
      <c r="F1603" s="4"/>
      <c r="G1603" s="4"/>
      <c r="H1603" s="4">
        <v>2895563.55</v>
      </c>
      <c r="I1603" s="4">
        <v>1135682.2</v>
      </c>
      <c r="J1603" s="4">
        <v>1655162.02</v>
      </c>
      <c r="K1603" s="4"/>
      <c r="L1603" s="1"/>
      <c r="M1603" s="4"/>
      <c r="N1603" s="5"/>
      <c r="O1603" s="4"/>
      <c r="P1603" s="4"/>
      <c r="Q1603" s="4"/>
      <c r="R1603" s="4"/>
      <c r="S1603" s="4"/>
    </row>
    <row r="1604" spans="1:19" ht="25.5" hidden="1" customHeight="1" x14ac:dyDescent="0.25">
      <c r="A1604" s="93" t="s">
        <v>1921</v>
      </c>
      <c r="B1604" s="94"/>
      <c r="C1604" s="2">
        <f>SUM(C1592:C1603)</f>
        <v>134534856.80000001</v>
      </c>
      <c r="D1604" s="2">
        <f t="shared" ref="D1604:S1604" si="205">SUM(D1592:D1603)</f>
        <v>2818725.2800000003</v>
      </c>
      <c r="E1604" s="2">
        <f t="shared" si="205"/>
        <v>0</v>
      </c>
      <c r="F1604" s="2">
        <f t="shared" si="205"/>
        <v>12547174.459999997</v>
      </c>
      <c r="G1604" s="2">
        <f t="shared" si="205"/>
        <v>36153275.770000003</v>
      </c>
      <c r="H1604" s="2">
        <f t="shared" si="205"/>
        <v>23091362.090000004</v>
      </c>
      <c r="I1604" s="2">
        <f t="shared" si="205"/>
        <v>9056768.5099999998</v>
      </c>
      <c r="J1604" s="2">
        <f t="shared" si="205"/>
        <v>22019651.609999999</v>
      </c>
      <c r="K1604" s="2">
        <f t="shared" si="205"/>
        <v>0</v>
      </c>
      <c r="L1604" s="15">
        <f t="shared" si="205"/>
        <v>0</v>
      </c>
      <c r="M1604" s="2">
        <f t="shared" si="205"/>
        <v>0</v>
      </c>
      <c r="N1604" s="2" t="s">
        <v>1675</v>
      </c>
      <c r="O1604" s="2">
        <f t="shared" si="205"/>
        <v>0</v>
      </c>
      <c r="P1604" s="2">
        <f t="shared" si="205"/>
        <v>28847899.079999998</v>
      </c>
      <c r="Q1604" s="2">
        <f t="shared" si="205"/>
        <v>0</v>
      </c>
      <c r="R1604" s="2">
        <f t="shared" si="205"/>
        <v>0</v>
      </c>
      <c r="S1604" s="2">
        <f t="shared" si="205"/>
        <v>0</v>
      </c>
    </row>
    <row r="1605" spans="1:19" ht="15" hidden="1" customHeight="1" x14ac:dyDescent="0.25">
      <c r="A1605" s="95" t="s">
        <v>1878</v>
      </c>
      <c r="B1605" s="96"/>
      <c r="C1605" s="97"/>
      <c r="D1605" s="2"/>
      <c r="E1605" s="2"/>
      <c r="F1605" s="2"/>
      <c r="G1605" s="2"/>
      <c r="H1605" s="2"/>
      <c r="I1605" s="2"/>
      <c r="J1605" s="2"/>
      <c r="K1605" s="2"/>
      <c r="L1605" s="15"/>
      <c r="M1605" s="2"/>
      <c r="N1605" s="3"/>
      <c r="O1605" s="2"/>
      <c r="P1605" s="2"/>
      <c r="Q1605" s="2"/>
      <c r="R1605" s="2"/>
      <c r="S1605" s="2"/>
    </row>
    <row r="1606" spans="1:19" hidden="1" x14ac:dyDescent="0.25">
      <c r="A1606" s="37" t="s">
        <v>323</v>
      </c>
      <c r="B1606" s="6" t="s">
        <v>744</v>
      </c>
      <c r="C1606" s="4">
        <f t="shared" ref="C1606:C1622" si="206">ROUNDUP(SUM(D1606+E1606+F1606+G1606+H1606+I1606+J1606+K1606+M1606+O1606+P1606+Q1606+R1606+S1606),2)</f>
        <v>3150938.1</v>
      </c>
      <c r="D1606" s="4">
        <f t="shared" ref="D1606:D1622" si="207">ROUNDUP(SUM(F1606+G1606+H1606+I1606+J1606+K1606+M1606+O1606+P1606+Q1606+R1606+S1606)*0.0214,2)</f>
        <v>66017.31</v>
      </c>
      <c r="E1606" s="4"/>
      <c r="F1606" s="4"/>
      <c r="G1606" s="4">
        <v>3084920.79</v>
      </c>
      <c r="H1606" s="4"/>
      <c r="I1606" s="4"/>
      <c r="J1606" s="4"/>
      <c r="K1606" s="4"/>
      <c r="L1606" s="1"/>
      <c r="M1606" s="4"/>
      <c r="N1606" s="5"/>
      <c r="O1606" s="4"/>
      <c r="P1606" s="4"/>
      <c r="Q1606" s="4"/>
      <c r="R1606" s="4"/>
      <c r="S1606" s="4"/>
    </row>
    <row r="1607" spans="1:19" hidden="1" x14ac:dyDescent="0.25">
      <c r="A1607" s="37" t="s">
        <v>325</v>
      </c>
      <c r="B1607" s="6" t="s">
        <v>748</v>
      </c>
      <c r="C1607" s="4">
        <f t="shared" si="206"/>
        <v>5400549.6600000001</v>
      </c>
      <c r="D1607" s="4">
        <f t="shared" si="207"/>
        <v>113150.34999999999</v>
      </c>
      <c r="E1607" s="4"/>
      <c r="F1607" s="4">
        <v>2616367.2200000002</v>
      </c>
      <c r="G1607" s="4"/>
      <c r="H1607" s="4"/>
      <c r="I1607" s="4"/>
      <c r="J1607" s="4">
        <v>2671032.09</v>
      </c>
      <c r="K1607" s="4"/>
      <c r="L1607" s="1"/>
      <c r="M1607" s="4"/>
      <c r="N1607" s="5"/>
      <c r="O1607" s="4"/>
      <c r="P1607" s="4"/>
      <c r="Q1607" s="4"/>
      <c r="R1607" s="4"/>
      <c r="S1607" s="4"/>
    </row>
    <row r="1608" spans="1:19" hidden="1" x14ac:dyDescent="0.25">
      <c r="A1608" s="37" t="s">
        <v>327</v>
      </c>
      <c r="B1608" s="6" t="s">
        <v>752</v>
      </c>
      <c r="C1608" s="4">
        <f t="shared" si="206"/>
        <v>2846836.6</v>
      </c>
      <c r="D1608" s="4">
        <f t="shared" si="207"/>
        <v>59645.89</v>
      </c>
      <c r="E1608" s="4"/>
      <c r="F1608" s="4"/>
      <c r="G1608" s="4"/>
      <c r="H1608" s="4"/>
      <c r="I1608" s="4"/>
      <c r="J1608" s="4">
        <v>2787190.71</v>
      </c>
      <c r="K1608" s="4"/>
      <c r="L1608" s="1"/>
      <c r="M1608" s="4"/>
      <c r="N1608" s="5"/>
      <c r="O1608" s="4"/>
      <c r="P1608" s="4"/>
      <c r="Q1608" s="4"/>
      <c r="R1608" s="4"/>
      <c r="S1608" s="4"/>
    </row>
    <row r="1609" spans="1:19" hidden="1" x14ac:dyDescent="0.25">
      <c r="A1609" s="37" t="s">
        <v>329</v>
      </c>
      <c r="B1609" s="6" t="s">
        <v>757</v>
      </c>
      <c r="C1609" s="4">
        <f t="shared" si="206"/>
        <v>3795215.18</v>
      </c>
      <c r="D1609" s="4">
        <f t="shared" si="207"/>
        <v>79515.97</v>
      </c>
      <c r="E1609" s="4"/>
      <c r="F1609" s="4"/>
      <c r="G1609" s="4"/>
      <c r="H1609" s="4"/>
      <c r="I1609" s="4"/>
      <c r="J1609" s="4">
        <v>3715699.21</v>
      </c>
      <c r="K1609" s="4"/>
      <c r="L1609" s="1"/>
      <c r="M1609" s="4"/>
      <c r="N1609" s="5"/>
      <c r="O1609" s="4"/>
      <c r="P1609" s="4"/>
      <c r="Q1609" s="4"/>
      <c r="R1609" s="4"/>
      <c r="S1609" s="4"/>
    </row>
    <row r="1610" spans="1:19" hidden="1" x14ac:dyDescent="0.25">
      <c r="A1610" s="37" t="s">
        <v>331</v>
      </c>
      <c r="B1610" s="6" t="s">
        <v>761</v>
      </c>
      <c r="C1610" s="4">
        <f t="shared" si="206"/>
        <v>16760701.73</v>
      </c>
      <c r="D1610" s="4">
        <f t="shared" si="207"/>
        <v>351164.11</v>
      </c>
      <c r="E1610" s="4"/>
      <c r="F1610" s="4"/>
      <c r="G1610" s="4">
        <v>13642432.08</v>
      </c>
      <c r="H1610" s="4"/>
      <c r="I1610" s="4"/>
      <c r="J1610" s="4">
        <v>2767105.54</v>
      </c>
      <c r="K1610" s="4"/>
      <c r="L1610" s="1"/>
      <c r="M1610" s="4"/>
      <c r="N1610" s="5"/>
      <c r="O1610" s="4"/>
      <c r="P1610" s="4"/>
      <c r="Q1610" s="4"/>
      <c r="R1610" s="4"/>
      <c r="S1610" s="4"/>
    </row>
    <row r="1611" spans="1:19" hidden="1" x14ac:dyDescent="0.25">
      <c r="A1611" s="37" t="s">
        <v>333</v>
      </c>
      <c r="B1611" s="6" t="s">
        <v>763</v>
      </c>
      <c r="C1611" s="4">
        <f t="shared" si="206"/>
        <v>3633572.18</v>
      </c>
      <c r="D1611" s="4">
        <f t="shared" si="207"/>
        <v>76129.279999999999</v>
      </c>
      <c r="E1611" s="4"/>
      <c r="F1611" s="4">
        <v>1279835.24</v>
      </c>
      <c r="G1611" s="4">
        <v>1620310.06</v>
      </c>
      <c r="H1611" s="4"/>
      <c r="I1611" s="4"/>
      <c r="J1611" s="4">
        <v>657297.6</v>
      </c>
      <c r="K1611" s="4"/>
      <c r="L1611" s="1"/>
      <c r="M1611" s="4"/>
      <c r="N1611" s="5"/>
      <c r="O1611" s="4"/>
      <c r="P1611" s="4"/>
      <c r="Q1611" s="4"/>
      <c r="R1611" s="4"/>
      <c r="S1611" s="4"/>
    </row>
    <row r="1612" spans="1:19" hidden="1" x14ac:dyDescent="0.25">
      <c r="A1612" s="37" t="s">
        <v>335</v>
      </c>
      <c r="B1612" s="6" t="s">
        <v>765</v>
      </c>
      <c r="C1612" s="4">
        <f t="shared" si="206"/>
        <v>3980898.95</v>
      </c>
      <c r="D1612" s="4">
        <f t="shared" si="207"/>
        <v>83406.349999999991</v>
      </c>
      <c r="E1612" s="4"/>
      <c r="F1612" s="4">
        <v>1402172.44</v>
      </c>
      <c r="G1612" s="4">
        <v>1775192.64</v>
      </c>
      <c r="H1612" s="4"/>
      <c r="I1612" s="4"/>
      <c r="J1612" s="4">
        <v>720127.52</v>
      </c>
      <c r="K1612" s="4"/>
      <c r="L1612" s="1"/>
      <c r="M1612" s="4"/>
      <c r="N1612" s="5"/>
      <c r="O1612" s="4"/>
      <c r="P1612" s="4"/>
      <c r="Q1612" s="4"/>
      <c r="R1612" s="4"/>
      <c r="S1612" s="4"/>
    </row>
    <row r="1613" spans="1:19" hidden="1" x14ac:dyDescent="0.25">
      <c r="A1613" s="37" t="s">
        <v>336</v>
      </c>
      <c r="B1613" s="6" t="s">
        <v>767</v>
      </c>
      <c r="C1613" s="4">
        <f t="shared" si="206"/>
        <v>11157999.76</v>
      </c>
      <c r="D1613" s="4">
        <f t="shared" si="207"/>
        <v>233778.34</v>
      </c>
      <c r="E1613" s="4"/>
      <c r="F1613" s="4"/>
      <c r="G1613" s="4">
        <v>7940922.6900000004</v>
      </c>
      <c r="H1613" s="4"/>
      <c r="I1613" s="4"/>
      <c r="J1613" s="4">
        <v>2983298.73</v>
      </c>
      <c r="K1613" s="4"/>
      <c r="L1613" s="1"/>
      <c r="M1613" s="4"/>
      <c r="N1613" s="5"/>
      <c r="O1613" s="4"/>
      <c r="P1613" s="4"/>
      <c r="Q1613" s="4"/>
      <c r="R1613" s="4"/>
      <c r="S1613" s="4"/>
    </row>
    <row r="1614" spans="1:19" hidden="1" x14ac:dyDescent="0.25">
      <c r="A1614" s="37" t="s">
        <v>338</v>
      </c>
      <c r="B1614" s="6" t="s">
        <v>769</v>
      </c>
      <c r="C1614" s="4">
        <f t="shared" si="206"/>
        <v>16616902.02</v>
      </c>
      <c r="D1614" s="4">
        <f t="shared" si="207"/>
        <v>348151.27</v>
      </c>
      <c r="E1614" s="4"/>
      <c r="F1614" s="4">
        <v>5391921.2800000003</v>
      </c>
      <c r="G1614" s="4">
        <v>7906473.0199999996</v>
      </c>
      <c r="H1614" s="4"/>
      <c r="I1614" s="4"/>
      <c r="J1614" s="4">
        <v>2970356.45</v>
      </c>
      <c r="K1614" s="4"/>
      <c r="L1614" s="1"/>
      <c r="M1614" s="4"/>
      <c r="N1614" s="5"/>
      <c r="O1614" s="4"/>
      <c r="P1614" s="4"/>
      <c r="Q1614" s="4"/>
      <c r="R1614" s="4"/>
      <c r="S1614" s="4"/>
    </row>
    <row r="1615" spans="1:19" hidden="1" x14ac:dyDescent="0.25">
      <c r="A1615" s="37" t="s">
        <v>340</v>
      </c>
      <c r="B1615" s="6" t="s">
        <v>754</v>
      </c>
      <c r="C1615" s="4">
        <f t="shared" si="206"/>
        <v>22217202.390000001</v>
      </c>
      <c r="D1615" s="4">
        <f t="shared" si="207"/>
        <v>465486.72000000003</v>
      </c>
      <c r="E1615" s="4"/>
      <c r="F1615" s="4"/>
      <c r="G1615" s="4">
        <v>15811533.449999999</v>
      </c>
      <c r="H1615" s="4"/>
      <c r="I1615" s="4"/>
      <c r="J1615" s="4">
        <v>5940182.2199999997</v>
      </c>
      <c r="K1615" s="4"/>
      <c r="L1615" s="1"/>
      <c r="M1615" s="4"/>
      <c r="N1615" s="5"/>
      <c r="O1615" s="4"/>
      <c r="P1615" s="4"/>
      <c r="Q1615" s="4"/>
      <c r="R1615" s="4"/>
      <c r="S1615" s="4"/>
    </row>
    <row r="1616" spans="1:19" hidden="1" x14ac:dyDescent="0.25">
      <c r="A1616" s="37" t="s">
        <v>342</v>
      </c>
      <c r="B1616" s="6" t="s">
        <v>788</v>
      </c>
      <c r="C1616" s="4">
        <f t="shared" si="206"/>
        <v>3163495.15</v>
      </c>
      <c r="D1616" s="4">
        <f t="shared" si="207"/>
        <v>66280.399999999994</v>
      </c>
      <c r="E1616" s="4"/>
      <c r="F1616" s="4">
        <v>3097214.75</v>
      </c>
      <c r="G1616" s="4"/>
      <c r="H1616" s="4"/>
      <c r="I1616" s="4"/>
      <c r="J1616" s="4"/>
      <c r="K1616" s="4"/>
      <c r="L1616" s="1"/>
      <c r="M1616" s="4"/>
      <c r="N1616" s="5"/>
      <c r="O1616" s="4"/>
      <c r="P1616" s="4"/>
      <c r="Q1616" s="4"/>
      <c r="R1616" s="4"/>
      <c r="S1616" s="4"/>
    </row>
    <row r="1617" spans="1:19" hidden="1" x14ac:dyDescent="0.25">
      <c r="A1617" s="37" t="s">
        <v>344</v>
      </c>
      <c r="B1617" s="6" t="s">
        <v>1716</v>
      </c>
      <c r="C1617" s="4">
        <f t="shared" si="206"/>
        <v>15858215.529999999</v>
      </c>
      <c r="D1617" s="4">
        <f t="shared" si="207"/>
        <v>319734.14</v>
      </c>
      <c r="E1617" s="4">
        <v>597633.9</v>
      </c>
      <c r="F1617" s="4"/>
      <c r="G1617" s="4"/>
      <c r="H1617" s="4"/>
      <c r="I1617" s="4"/>
      <c r="J1617" s="4"/>
      <c r="K1617" s="4"/>
      <c r="L1617" s="1"/>
      <c r="M1617" s="4"/>
      <c r="N1617" s="5" t="s">
        <v>1674</v>
      </c>
      <c r="O1617" s="4">
        <v>14940847.49</v>
      </c>
      <c r="P1617" s="4"/>
      <c r="Q1617" s="4"/>
      <c r="R1617" s="4"/>
      <c r="S1617" s="4"/>
    </row>
    <row r="1618" spans="1:19" hidden="1" x14ac:dyDescent="0.25">
      <c r="A1618" s="37" t="s">
        <v>346</v>
      </c>
      <c r="B1618" s="6" t="s">
        <v>796</v>
      </c>
      <c r="C1618" s="4">
        <f t="shared" si="206"/>
        <v>2727349.16</v>
      </c>
      <c r="D1618" s="4">
        <f t="shared" si="207"/>
        <v>57142.43</v>
      </c>
      <c r="E1618" s="4"/>
      <c r="F1618" s="4">
        <v>1721725.22</v>
      </c>
      <c r="G1618" s="4"/>
      <c r="H1618" s="4"/>
      <c r="I1618" s="4"/>
      <c r="J1618" s="4">
        <v>948481.51</v>
      </c>
      <c r="K1618" s="4"/>
      <c r="L1618" s="1"/>
      <c r="M1618" s="4"/>
      <c r="N1618" s="5"/>
      <c r="O1618" s="4"/>
      <c r="P1618" s="4"/>
      <c r="Q1618" s="4"/>
      <c r="R1618" s="4"/>
      <c r="S1618" s="4"/>
    </row>
    <row r="1619" spans="1:19" hidden="1" x14ac:dyDescent="0.25">
      <c r="A1619" s="37" t="s">
        <v>348</v>
      </c>
      <c r="B1619" s="6" t="s">
        <v>806</v>
      </c>
      <c r="C1619" s="4">
        <f t="shared" si="206"/>
        <v>2781175.54</v>
      </c>
      <c r="D1619" s="4">
        <f t="shared" si="207"/>
        <v>58270.18</v>
      </c>
      <c r="E1619" s="4"/>
      <c r="F1619" s="4">
        <v>801978.6</v>
      </c>
      <c r="G1619" s="4">
        <v>1175985.6599999999</v>
      </c>
      <c r="H1619" s="4"/>
      <c r="I1619" s="4">
        <v>303138.96999999997</v>
      </c>
      <c r="J1619" s="4">
        <v>441802.13</v>
      </c>
      <c r="K1619" s="4"/>
      <c r="L1619" s="1"/>
      <c r="M1619" s="4"/>
      <c r="N1619" s="5"/>
      <c r="O1619" s="4"/>
      <c r="P1619" s="4"/>
      <c r="Q1619" s="4"/>
      <c r="R1619" s="4"/>
      <c r="S1619" s="4"/>
    </row>
    <row r="1620" spans="1:19" hidden="1" x14ac:dyDescent="0.25">
      <c r="A1620" s="37" t="s">
        <v>350</v>
      </c>
      <c r="B1620" s="6" t="s">
        <v>827</v>
      </c>
      <c r="C1620" s="4">
        <f t="shared" si="206"/>
        <v>2414483.6800000002</v>
      </c>
      <c r="D1620" s="4">
        <f t="shared" si="207"/>
        <v>50587.39</v>
      </c>
      <c r="E1620" s="4"/>
      <c r="F1620" s="4"/>
      <c r="G1620" s="4">
        <v>2363896.29</v>
      </c>
      <c r="H1620" s="4"/>
      <c r="I1620" s="4"/>
      <c r="J1620" s="4"/>
      <c r="K1620" s="4"/>
      <c r="L1620" s="1"/>
      <c r="M1620" s="4"/>
      <c r="N1620" s="5"/>
      <c r="O1620" s="4"/>
      <c r="P1620" s="4"/>
      <c r="Q1620" s="4"/>
      <c r="R1620" s="4"/>
      <c r="S1620" s="4"/>
    </row>
    <row r="1621" spans="1:19" hidden="1" x14ac:dyDescent="0.25">
      <c r="A1621" s="37" t="s">
        <v>352</v>
      </c>
      <c r="B1621" s="6" t="s">
        <v>840</v>
      </c>
      <c r="C1621" s="4">
        <f t="shared" si="206"/>
        <v>1429791.65</v>
      </c>
      <c r="D1621" s="4">
        <f t="shared" si="207"/>
        <v>29956.48</v>
      </c>
      <c r="E1621" s="4"/>
      <c r="F1621" s="4"/>
      <c r="G1621" s="4">
        <v>1399835.17</v>
      </c>
      <c r="H1621" s="4"/>
      <c r="I1621" s="4"/>
      <c r="J1621" s="4"/>
      <c r="K1621" s="4"/>
      <c r="L1621" s="1"/>
      <c r="M1621" s="4"/>
      <c r="N1621" s="5"/>
      <c r="O1621" s="4"/>
      <c r="P1621" s="4"/>
      <c r="Q1621" s="4"/>
      <c r="R1621" s="4"/>
      <c r="S1621" s="4"/>
    </row>
    <row r="1622" spans="1:19" hidden="1" x14ac:dyDescent="0.25">
      <c r="A1622" s="37" t="s">
        <v>354</v>
      </c>
      <c r="B1622" s="6" t="s">
        <v>842</v>
      </c>
      <c r="C1622" s="4">
        <f t="shared" si="206"/>
        <v>793389.63</v>
      </c>
      <c r="D1622" s="4">
        <f t="shared" si="207"/>
        <v>16622.809999999998</v>
      </c>
      <c r="E1622" s="4"/>
      <c r="F1622" s="4"/>
      <c r="G1622" s="4"/>
      <c r="H1622" s="4"/>
      <c r="I1622" s="4"/>
      <c r="J1622" s="4">
        <v>776766.82</v>
      </c>
      <c r="K1622" s="4"/>
      <c r="L1622" s="1"/>
      <c r="M1622" s="4"/>
      <c r="N1622" s="5"/>
      <c r="O1622" s="4"/>
      <c r="P1622" s="4"/>
      <c r="Q1622" s="4"/>
      <c r="R1622" s="4"/>
      <c r="S1622" s="4"/>
    </row>
    <row r="1623" spans="1:19" ht="15" hidden="1" customHeight="1" x14ac:dyDescent="0.25">
      <c r="A1623" s="93" t="s">
        <v>1922</v>
      </c>
      <c r="B1623" s="94"/>
      <c r="C1623" s="2">
        <f t="shared" ref="C1623:M1623" si="208">SUM(C1606:C1622)</f>
        <v>118728716.91000003</v>
      </c>
      <c r="D1623" s="2">
        <f t="shared" si="208"/>
        <v>2475039.4200000004</v>
      </c>
      <c r="E1623" s="2">
        <f t="shared" si="208"/>
        <v>597633.9</v>
      </c>
      <c r="F1623" s="2">
        <f t="shared" si="208"/>
        <v>16311214.75</v>
      </c>
      <c r="G1623" s="2">
        <f t="shared" si="208"/>
        <v>56721501.850000001</v>
      </c>
      <c r="H1623" s="2">
        <f t="shared" si="208"/>
        <v>0</v>
      </c>
      <c r="I1623" s="2">
        <f t="shared" si="208"/>
        <v>303138.96999999997</v>
      </c>
      <c r="J1623" s="2">
        <f t="shared" si="208"/>
        <v>27379340.530000001</v>
      </c>
      <c r="K1623" s="2">
        <f t="shared" si="208"/>
        <v>0</v>
      </c>
      <c r="L1623" s="15">
        <f t="shared" si="208"/>
        <v>0</v>
      </c>
      <c r="M1623" s="2">
        <f t="shared" si="208"/>
        <v>0</v>
      </c>
      <c r="N1623" s="2" t="s">
        <v>1675</v>
      </c>
      <c r="O1623" s="2">
        <f>SUM(O1606:O1622)</f>
        <v>14940847.49</v>
      </c>
      <c r="P1623" s="2">
        <f>SUM(P1606:P1622)</f>
        <v>0</v>
      </c>
      <c r="Q1623" s="2">
        <f>SUM(Q1606:Q1622)</f>
        <v>0</v>
      </c>
      <c r="R1623" s="2">
        <f>SUM(R1606:R1622)</f>
        <v>0</v>
      </c>
      <c r="S1623" s="2">
        <f>SUM(S1606:S1622)</f>
        <v>0</v>
      </c>
    </row>
    <row r="1624" spans="1:19" ht="15" hidden="1" customHeight="1" x14ac:dyDescent="0.25">
      <c r="A1624" s="95" t="s">
        <v>1741</v>
      </c>
      <c r="B1624" s="96"/>
      <c r="C1624" s="97"/>
      <c r="D1624" s="2"/>
      <c r="E1624" s="2"/>
      <c r="F1624" s="2"/>
      <c r="G1624" s="2"/>
      <c r="H1624" s="2"/>
      <c r="I1624" s="2"/>
      <c r="J1624" s="2"/>
      <c r="K1624" s="2"/>
      <c r="L1624" s="15"/>
      <c r="M1624" s="2"/>
      <c r="N1624" s="3"/>
      <c r="O1624" s="2"/>
      <c r="P1624" s="2"/>
      <c r="Q1624" s="2"/>
      <c r="R1624" s="2"/>
      <c r="S1624" s="2"/>
    </row>
    <row r="1625" spans="1:19" hidden="1" x14ac:dyDescent="0.25">
      <c r="A1625" s="37" t="s">
        <v>356</v>
      </c>
      <c r="B1625" s="6" t="s">
        <v>846</v>
      </c>
      <c r="C1625" s="4">
        <f>ROUNDUP(SUM(D1625+E1625+F1625+G1625+H1625+I1625+J1625+K1625+M1625+O1625+P1625+Q1625+R1625+S1625),2)</f>
        <v>15973911.199999999</v>
      </c>
      <c r="D1625" s="4">
        <f>ROUNDUP(SUM(F1625+G1625+H1625+I1625+J1625+K1625+M1625+O1625+P1625+Q1625+R1625+S1625)*0.0214,2)</f>
        <v>334679.56</v>
      </c>
      <c r="E1625" s="4"/>
      <c r="F1625" s="4">
        <v>3587824.5199999996</v>
      </c>
      <c r="G1625" s="4">
        <v>5261037.2300000004</v>
      </c>
      <c r="H1625" s="4">
        <v>3457709.75</v>
      </c>
      <c r="I1625" s="4">
        <v>1356164.12</v>
      </c>
      <c r="J1625" s="4">
        <v>1976496.02</v>
      </c>
      <c r="K1625" s="4"/>
      <c r="L1625" s="1"/>
      <c r="M1625" s="4"/>
      <c r="N1625" s="5"/>
      <c r="O1625" s="4"/>
      <c r="P1625" s="4"/>
      <c r="Q1625" s="4"/>
      <c r="R1625" s="4"/>
      <c r="S1625" s="4"/>
    </row>
    <row r="1626" spans="1:19" hidden="1" x14ac:dyDescent="0.25">
      <c r="A1626" s="37" t="s">
        <v>358</v>
      </c>
      <c r="B1626" s="6" t="s">
        <v>848</v>
      </c>
      <c r="C1626" s="4">
        <f>ROUNDUP(SUM(D1626+E1626+F1626+G1626+H1626+I1626+J1626+K1626+M1626+O1626+P1626+Q1626+R1626+S1626),2)</f>
        <v>3618357.91</v>
      </c>
      <c r="D1626" s="4">
        <f>ROUNDUP(SUM(F1626+G1626+H1626+I1626+J1626+K1626+M1626+O1626+P1626+Q1626+R1626+S1626)*0.0214,2)</f>
        <v>75810.51999999999</v>
      </c>
      <c r="E1626" s="4"/>
      <c r="F1626" s="4"/>
      <c r="G1626" s="4"/>
      <c r="H1626" s="4"/>
      <c r="I1626" s="4"/>
      <c r="J1626" s="4"/>
      <c r="K1626" s="4"/>
      <c r="L1626" s="1"/>
      <c r="M1626" s="4"/>
      <c r="N1626" s="5"/>
      <c r="O1626" s="4">
        <v>2833158.39</v>
      </c>
      <c r="P1626" s="4"/>
      <c r="Q1626" s="4"/>
      <c r="R1626" s="4"/>
      <c r="S1626" s="4">
        <v>709389</v>
      </c>
    </row>
    <row r="1627" spans="1:19" ht="26.25" hidden="1" customHeight="1" x14ac:dyDescent="0.25">
      <c r="A1627" s="93" t="s">
        <v>1923</v>
      </c>
      <c r="B1627" s="94"/>
      <c r="C1627" s="2">
        <f>SUM(C1625:C1626)</f>
        <v>19592269.109999999</v>
      </c>
      <c r="D1627" s="2">
        <f t="shared" ref="D1627:S1627" si="209">SUM(D1625:D1626)</f>
        <v>410490.07999999996</v>
      </c>
      <c r="E1627" s="2">
        <f t="shared" si="209"/>
        <v>0</v>
      </c>
      <c r="F1627" s="2">
        <f t="shared" si="209"/>
        <v>3587824.5199999996</v>
      </c>
      <c r="G1627" s="2">
        <f t="shared" si="209"/>
        <v>5261037.2300000004</v>
      </c>
      <c r="H1627" s="2">
        <f t="shared" si="209"/>
        <v>3457709.75</v>
      </c>
      <c r="I1627" s="2">
        <f t="shared" si="209"/>
        <v>1356164.12</v>
      </c>
      <c r="J1627" s="2">
        <f t="shared" si="209"/>
        <v>1976496.02</v>
      </c>
      <c r="K1627" s="2">
        <f t="shared" si="209"/>
        <v>0</v>
      </c>
      <c r="L1627" s="15">
        <f t="shared" si="209"/>
        <v>0</v>
      </c>
      <c r="M1627" s="2">
        <f t="shared" si="209"/>
        <v>0</v>
      </c>
      <c r="N1627" s="2" t="s">
        <v>1675</v>
      </c>
      <c r="O1627" s="2">
        <f t="shared" si="209"/>
        <v>2833158.39</v>
      </c>
      <c r="P1627" s="2">
        <f t="shared" si="209"/>
        <v>0</v>
      </c>
      <c r="Q1627" s="2">
        <f t="shared" si="209"/>
        <v>0</v>
      </c>
      <c r="R1627" s="2">
        <f t="shared" si="209"/>
        <v>0</v>
      </c>
      <c r="S1627" s="2">
        <f t="shared" si="209"/>
        <v>709389</v>
      </c>
    </row>
    <row r="1628" spans="1:19" ht="15" hidden="1" customHeight="1" x14ac:dyDescent="0.25">
      <c r="A1628" s="95" t="s">
        <v>1880</v>
      </c>
      <c r="B1628" s="96"/>
      <c r="C1628" s="97"/>
      <c r="D1628" s="2"/>
      <c r="E1628" s="2"/>
      <c r="F1628" s="2"/>
      <c r="G1628" s="2"/>
      <c r="H1628" s="2"/>
      <c r="I1628" s="2"/>
      <c r="J1628" s="2"/>
      <c r="K1628" s="2"/>
      <c r="L1628" s="15"/>
      <c r="M1628" s="2"/>
      <c r="N1628" s="3"/>
      <c r="O1628" s="2"/>
      <c r="P1628" s="2"/>
      <c r="Q1628" s="2"/>
      <c r="R1628" s="2"/>
      <c r="S1628" s="2"/>
    </row>
    <row r="1629" spans="1:19" hidden="1" x14ac:dyDescent="0.25">
      <c r="A1629" s="37" t="s">
        <v>360</v>
      </c>
      <c r="B1629" s="6" t="s">
        <v>864</v>
      </c>
      <c r="C1629" s="4">
        <f t="shared" ref="C1629:C1645" si="210">ROUNDUP(SUM(D1629+E1629+F1629+G1629+H1629+I1629+J1629+K1629+M1629+O1629+P1629+Q1629+R1629+S1629),2)</f>
        <v>24023740.32</v>
      </c>
      <c r="D1629" s="4">
        <f t="shared" ref="D1629:D1645" si="211">ROUNDUP(SUM(F1629+G1629+H1629+I1629+J1629+K1629+M1629+O1629+P1629+Q1629+R1629+S1629)*0.0214,2)</f>
        <v>503336.64</v>
      </c>
      <c r="E1629" s="4"/>
      <c r="F1629" s="4"/>
      <c r="G1629" s="4"/>
      <c r="H1629" s="4"/>
      <c r="I1629" s="4"/>
      <c r="J1629" s="4"/>
      <c r="K1629" s="4"/>
      <c r="L1629" s="1"/>
      <c r="M1629" s="4"/>
      <c r="N1629" s="5" t="s">
        <v>1765</v>
      </c>
      <c r="O1629" s="4">
        <v>23520403.680000003</v>
      </c>
      <c r="P1629" s="4"/>
      <c r="Q1629" s="4"/>
      <c r="R1629" s="4"/>
      <c r="S1629" s="4"/>
    </row>
    <row r="1630" spans="1:19" hidden="1" x14ac:dyDescent="0.25">
      <c r="A1630" s="37" t="s">
        <v>362</v>
      </c>
      <c r="B1630" s="6" t="s">
        <v>868</v>
      </c>
      <c r="C1630" s="4">
        <f t="shared" si="210"/>
        <v>13329363.539999999</v>
      </c>
      <c r="D1630" s="4">
        <f t="shared" si="211"/>
        <v>279271.96000000002</v>
      </c>
      <c r="E1630" s="4"/>
      <c r="F1630" s="4"/>
      <c r="G1630" s="4">
        <v>13050091.58</v>
      </c>
      <c r="H1630" s="4"/>
      <c r="I1630" s="4"/>
      <c r="J1630" s="4"/>
      <c r="K1630" s="4"/>
      <c r="L1630" s="1"/>
      <c r="M1630" s="4"/>
      <c r="N1630" s="5"/>
      <c r="O1630" s="4"/>
      <c r="P1630" s="4"/>
      <c r="Q1630" s="4"/>
      <c r="R1630" s="4"/>
      <c r="S1630" s="4"/>
    </row>
    <row r="1631" spans="1:19" hidden="1" x14ac:dyDescent="0.25">
      <c r="A1631" s="37" t="s">
        <v>364</v>
      </c>
      <c r="B1631" s="6" t="s">
        <v>876</v>
      </c>
      <c r="C1631" s="4">
        <f t="shared" si="210"/>
        <v>4421178.22</v>
      </c>
      <c r="D1631" s="4">
        <f t="shared" si="211"/>
        <v>92630.92</v>
      </c>
      <c r="E1631" s="4"/>
      <c r="F1631" s="4"/>
      <c r="G1631" s="4">
        <v>4328547.3</v>
      </c>
      <c r="H1631" s="4"/>
      <c r="I1631" s="4"/>
      <c r="J1631" s="4"/>
      <c r="K1631" s="4"/>
      <c r="L1631" s="1"/>
      <c r="M1631" s="4"/>
      <c r="N1631" s="5"/>
      <c r="O1631" s="4"/>
      <c r="P1631" s="4"/>
      <c r="Q1631" s="4"/>
      <c r="R1631" s="4"/>
      <c r="S1631" s="4"/>
    </row>
    <row r="1632" spans="1:19" hidden="1" x14ac:dyDescent="0.25">
      <c r="A1632" s="37" t="s">
        <v>366</v>
      </c>
      <c r="B1632" s="6" t="s">
        <v>870</v>
      </c>
      <c r="C1632" s="4">
        <f t="shared" si="210"/>
        <v>8839831.4800000004</v>
      </c>
      <c r="D1632" s="4">
        <f t="shared" si="211"/>
        <v>185208.93000000002</v>
      </c>
      <c r="E1632" s="4"/>
      <c r="F1632" s="4"/>
      <c r="G1632" s="4">
        <v>8654622.5499999989</v>
      </c>
      <c r="H1632" s="4"/>
      <c r="I1632" s="4"/>
      <c r="J1632" s="4"/>
      <c r="K1632" s="4"/>
      <c r="L1632" s="1"/>
      <c r="M1632" s="4"/>
      <c r="N1632" s="5"/>
      <c r="O1632" s="4"/>
      <c r="P1632" s="4"/>
      <c r="Q1632" s="4"/>
      <c r="R1632" s="4"/>
      <c r="S1632" s="4"/>
    </row>
    <row r="1633" spans="1:19" hidden="1" x14ac:dyDescent="0.25">
      <c r="A1633" s="37" t="s">
        <v>368</v>
      </c>
      <c r="B1633" s="6" t="s">
        <v>872</v>
      </c>
      <c r="C1633" s="4">
        <f t="shared" si="210"/>
        <v>13418818.73</v>
      </c>
      <c r="D1633" s="4">
        <f t="shared" si="211"/>
        <v>281146.2</v>
      </c>
      <c r="E1633" s="4"/>
      <c r="F1633" s="4"/>
      <c r="G1633" s="4">
        <v>13137672.529999999</v>
      </c>
      <c r="H1633" s="4"/>
      <c r="I1633" s="4"/>
      <c r="J1633" s="4"/>
      <c r="K1633" s="4"/>
      <c r="L1633" s="1"/>
      <c r="M1633" s="4"/>
      <c r="N1633" s="5"/>
      <c r="O1633" s="4"/>
      <c r="P1633" s="4"/>
      <c r="Q1633" s="4"/>
      <c r="R1633" s="4"/>
      <c r="S1633" s="4"/>
    </row>
    <row r="1634" spans="1:19" hidden="1" x14ac:dyDescent="0.25">
      <c r="A1634" s="37" t="s">
        <v>370</v>
      </c>
      <c r="B1634" s="6" t="s">
        <v>874</v>
      </c>
      <c r="C1634" s="4">
        <f t="shared" si="210"/>
        <v>6619864.0099999998</v>
      </c>
      <c r="D1634" s="4">
        <f t="shared" si="211"/>
        <v>138696.98000000001</v>
      </c>
      <c r="E1634" s="4"/>
      <c r="F1634" s="4"/>
      <c r="G1634" s="4">
        <v>6481167.0299999993</v>
      </c>
      <c r="H1634" s="4"/>
      <c r="I1634" s="4"/>
      <c r="J1634" s="4"/>
      <c r="K1634" s="4"/>
      <c r="L1634" s="1"/>
      <c r="M1634" s="4"/>
      <c r="N1634" s="5"/>
      <c r="O1634" s="4"/>
      <c r="P1634" s="4"/>
      <c r="Q1634" s="4"/>
      <c r="R1634" s="4"/>
      <c r="S1634" s="4"/>
    </row>
    <row r="1635" spans="1:19" hidden="1" x14ac:dyDescent="0.25">
      <c r="A1635" s="37" t="s">
        <v>372</v>
      </c>
      <c r="B1635" s="6" t="s">
        <v>888</v>
      </c>
      <c r="C1635" s="4">
        <f t="shared" si="210"/>
        <v>9101796.3599999994</v>
      </c>
      <c r="D1635" s="4">
        <f t="shared" si="211"/>
        <v>190697.52000000002</v>
      </c>
      <c r="E1635" s="4"/>
      <c r="F1635" s="4">
        <v>8911098.8399999999</v>
      </c>
      <c r="G1635" s="4"/>
      <c r="H1635" s="4"/>
      <c r="I1635" s="4"/>
      <c r="J1635" s="4"/>
      <c r="K1635" s="4"/>
      <c r="L1635" s="1"/>
      <c r="M1635" s="4"/>
      <c r="N1635" s="5"/>
      <c r="O1635" s="4"/>
      <c r="P1635" s="4"/>
      <c r="Q1635" s="4"/>
      <c r="R1635" s="4"/>
      <c r="S1635" s="4"/>
    </row>
    <row r="1636" spans="1:19" hidden="1" x14ac:dyDescent="0.25">
      <c r="A1636" s="37" t="s">
        <v>374</v>
      </c>
      <c r="B1636" s="6" t="s">
        <v>890</v>
      </c>
      <c r="C1636" s="4">
        <f t="shared" si="210"/>
        <v>32891146.260000002</v>
      </c>
      <c r="D1636" s="4">
        <f t="shared" si="211"/>
        <v>689123.3</v>
      </c>
      <c r="E1636" s="4"/>
      <c r="F1636" s="4"/>
      <c r="G1636" s="4"/>
      <c r="H1636" s="4"/>
      <c r="I1636" s="4"/>
      <c r="J1636" s="4"/>
      <c r="K1636" s="4"/>
      <c r="L1636" s="1"/>
      <c r="M1636" s="4"/>
      <c r="N1636" s="5"/>
      <c r="O1636" s="4"/>
      <c r="P1636" s="4"/>
      <c r="Q1636" s="4"/>
      <c r="R1636" s="4">
        <v>32202022.960000001</v>
      </c>
      <c r="S1636" s="4"/>
    </row>
    <row r="1637" spans="1:19" hidden="1" x14ac:dyDescent="0.25">
      <c r="A1637" s="37" t="s">
        <v>376</v>
      </c>
      <c r="B1637" s="6" t="s">
        <v>880</v>
      </c>
      <c r="C1637" s="4">
        <f t="shared" si="210"/>
        <v>41903526.030000001</v>
      </c>
      <c r="D1637" s="4">
        <f t="shared" si="211"/>
        <v>877947.39</v>
      </c>
      <c r="E1637" s="4"/>
      <c r="F1637" s="4">
        <v>8823555.6799999997</v>
      </c>
      <c r="G1637" s="4"/>
      <c r="H1637" s="4"/>
      <c r="I1637" s="4"/>
      <c r="J1637" s="4"/>
      <c r="K1637" s="4"/>
      <c r="L1637" s="1"/>
      <c r="M1637" s="4"/>
      <c r="N1637" s="5"/>
      <c r="O1637" s="4"/>
      <c r="P1637" s="4"/>
      <c r="Q1637" s="4"/>
      <c r="R1637" s="4">
        <v>32202022.960000001</v>
      </c>
      <c r="S1637" s="4"/>
    </row>
    <row r="1638" spans="1:19" hidden="1" x14ac:dyDescent="0.25">
      <c r="A1638" s="37" t="s">
        <v>378</v>
      </c>
      <c r="B1638" s="6" t="s">
        <v>882</v>
      </c>
      <c r="C1638" s="4">
        <f t="shared" si="210"/>
        <v>24176489.649999999</v>
      </c>
      <c r="D1638" s="4">
        <f t="shared" si="211"/>
        <v>506536.99</v>
      </c>
      <c r="E1638" s="4"/>
      <c r="F1638" s="4"/>
      <c r="G1638" s="4"/>
      <c r="H1638" s="4"/>
      <c r="I1638" s="4"/>
      <c r="J1638" s="4"/>
      <c r="K1638" s="4"/>
      <c r="L1638" s="1"/>
      <c r="M1638" s="4"/>
      <c r="N1638" s="5" t="s">
        <v>1765</v>
      </c>
      <c r="O1638" s="4">
        <v>23669952.66</v>
      </c>
      <c r="P1638" s="4"/>
      <c r="Q1638" s="4"/>
      <c r="R1638" s="4"/>
      <c r="S1638" s="4"/>
    </row>
    <row r="1639" spans="1:19" hidden="1" x14ac:dyDescent="0.25">
      <c r="A1639" s="37" t="s">
        <v>380</v>
      </c>
      <c r="B1639" s="6" t="s">
        <v>886</v>
      </c>
      <c r="C1639" s="4">
        <f t="shared" si="210"/>
        <v>8879328.8200000003</v>
      </c>
      <c r="D1639" s="4">
        <f t="shared" si="211"/>
        <v>186036.46000000002</v>
      </c>
      <c r="E1639" s="4"/>
      <c r="F1639" s="4"/>
      <c r="G1639" s="4">
        <v>8693292.3599999994</v>
      </c>
      <c r="H1639" s="4"/>
      <c r="I1639" s="4"/>
      <c r="J1639" s="4"/>
      <c r="K1639" s="4"/>
      <c r="L1639" s="1"/>
      <c r="M1639" s="4"/>
      <c r="N1639" s="5"/>
      <c r="O1639" s="4"/>
      <c r="P1639" s="4"/>
      <c r="Q1639" s="4"/>
      <c r="R1639" s="4"/>
      <c r="S1639" s="4"/>
    </row>
    <row r="1640" spans="1:19" hidden="1" x14ac:dyDescent="0.25">
      <c r="A1640" s="37" t="s">
        <v>382</v>
      </c>
      <c r="B1640" s="6" t="s">
        <v>892</v>
      </c>
      <c r="C1640" s="4">
        <f t="shared" si="210"/>
        <v>32891146.260000002</v>
      </c>
      <c r="D1640" s="4">
        <f t="shared" si="211"/>
        <v>689123.3</v>
      </c>
      <c r="E1640" s="4"/>
      <c r="F1640" s="4"/>
      <c r="G1640" s="4"/>
      <c r="H1640" s="4"/>
      <c r="I1640" s="4"/>
      <c r="J1640" s="4"/>
      <c r="K1640" s="4"/>
      <c r="L1640" s="1"/>
      <c r="M1640" s="4"/>
      <c r="N1640" s="5"/>
      <c r="O1640" s="4"/>
      <c r="P1640" s="4"/>
      <c r="Q1640" s="4"/>
      <c r="R1640" s="4">
        <v>32202022.960000001</v>
      </c>
      <c r="S1640" s="4"/>
    </row>
    <row r="1641" spans="1:19" hidden="1" x14ac:dyDescent="0.25">
      <c r="A1641" s="37" t="s">
        <v>384</v>
      </c>
      <c r="B1641" s="6" t="s">
        <v>894</v>
      </c>
      <c r="C1641" s="4">
        <f t="shared" si="210"/>
        <v>12395519.1</v>
      </c>
      <c r="D1641" s="4">
        <f t="shared" si="211"/>
        <v>259706.40000000002</v>
      </c>
      <c r="E1641" s="4"/>
      <c r="F1641" s="4"/>
      <c r="G1641" s="4"/>
      <c r="H1641" s="4">
        <v>12135812.699999999</v>
      </c>
      <c r="I1641" s="4"/>
      <c r="J1641" s="4"/>
      <c r="K1641" s="4"/>
      <c r="L1641" s="1"/>
      <c r="M1641" s="4"/>
      <c r="N1641" s="5"/>
      <c r="O1641" s="4"/>
      <c r="P1641" s="4"/>
      <c r="Q1641" s="4"/>
      <c r="R1641" s="4"/>
      <c r="S1641" s="4"/>
    </row>
    <row r="1642" spans="1:19" hidden="1" x14ac:dyDescent="0.25">
      <c r="A1642" s="37" t="s">
        <v>386</v>
      </c>
      <c r="B1642" s="6" t="s">
        <v>896</v>
      </c>
      <c r="C1642" s="4">
        <f t="shared" si="210"/>
        <v>12262761.609999999</v>
      </c>
      <c r="D1642" s="4">
        <f t="shared" si="211"/>
        <v>256924.91</v>
      </c>
      <c r="E1642" s="4"/>
      <c r="F1642" s="4"/>
      <c r="G1642" s="4"/>
      <c r="H1642" s="4">
        <v>12005836.699999999</v>
      </c>
      <c r="I1642" s="4"/>
      <c r="J1642" s="4"/>
      <c r="K1642" s="4"/>
      <c r="L1642" s="1"/>
      <c r="M1642" s="4"/>
      <c r="N1642" s="5"/>
      <c r="O1642" s="4"/>
      <c r="P1642" s="4"/>
      <c r="Q1642" s="4"/>
      <c r="R1642" s="4"/>
      <c r="S1642" s="4"/>
    </row>
    <row r="1643" spans="1:19" hidden="1" x14ac:dyDescent="0.25">
      <c r="A1643" s="37" t="s">
        <v>388</v>
      </c>
      <c r="B1643" s="6" t="s">
        <v>900</v>
      </c>
      <c r="C1643" s="4">
        <f t="shared" si="210"/>
        <v>3618171.75</v>
      </c>
      <c r="D1643" s="4">
        <f t="shared" si="211"/>
        <v>75806.62</v>
      </c>
      <c r="E1643" s="4"/>
      <c r="F1643" s="4"/>
      <c r="G1643" s="4">
        <v>1849794.47</v>
      </c>
      <c r="H1643" s="4">
        <v>1215739.8</v>
      </c>
      <c r="I1643" s="4">
        <v>476830.86</v>
      </c>
      <c r="J1643" s="4"/>
      <c r="K1643" s="4"/>
      <c r="L1643" s="1"/>
      <c r="M1643" s="4"/>
      <c r="N1643" s="5"/>
      <c r="O1643" s="4"/>
      <c r="P1643" s="4"/>
      <c r="Q1643" s="4"/>
      <c r="R1643" s="4"/>
      <c r="S1643" s="4"/>
    </row>
    <row r="1644" spans="1:19" hidden="1" x14ac:dyDescent="0.25">
      <c r="A1644" s="37" t="s">
        <v>390</v>
      </c>
      <c r="B1644" s="6" t="s">
        <v>906</v>
      </c>
      <c r="C1644" s="4">
        <f t="shared" si="210"/>
        <v>8918633.8100000005</v>
      </c>
      <c r="D1644" s="4">
        <f t="shared" si="211"/>
        <v>186859.97</v>
      </c>
      <c r="E1644" s="4"/>
      <c r="F1644" s="4">
        <v>8731773.8399999999</v>
      </c>
      <c r="G1644" s="4"/>
      <c r="H1644" s="4"/>
      <c r="I1644" s="4"/>
      <c r="J1644" s="4"/>
      <c r="K1644" s="4"/>
      <c r="L1644" s="1"/>
      <c r="M1644" s="4"/>
      <c r="N1644" s="5"/>
      <c r="O1644" s="4"/>
      <c r="P1644" s="4"/>
      <c r="Q1644" s="4"/>
      <c r="R1644" s="4"/>
      <c r="S1644" s="4"/>
    </row>
    <row r="1645" spans="1:19" hidden="1" x14ac:dyDescent="0.25">
      <c r="A1645" s="37" t="s">
        <v>392</v>
      </c>
      <c r="B1645" s="6" t="s">
        <v>902</v>
      </c>
      <c r="C1645" s="4">
        <f t="shared" si="210"/>
        <v>19827057.699999999</v>
      </c>
      <c r="D1645" s="4">
        <f t="shared" si="211"/>
        <v>415409.28</v>
      </c>
      <c r="E1645" s="4"/>
      <c r="F1645" s="4">
        <v>4453261.5</v>
      </c>
      <c r="G1645" s="4">
        <v>6530078.1600000001</v>
      </c>
      <c r="H1645" s="4">
        <v>4291761.0999999996</v>
      </c>
      <c r="I1645" s="4">
        <v>1683291.21</v>
      </c>
      <c r="J1645" s="4">
        <v>2453256.4499999997</v>
      </c>
      <c r="K1645" s="4"/>
      <c r="L1645" s="1"/>
      <c r="M1645" s="4"/>
      <c r="N1645" s="5"/>
      <c r="O1645" s="4"/>
      <c r="P1645" s="4"/>
      <c r="Q1645" s="4"/>
      <c r="R1645" s="4"/>
      <c r="S1645" s="4"/>
    </row>
    <row r="1646" spans="1:19" ht="15" hidden="1" customHeight="1" x14ac:dyDescent="0.25">
      <c r="A1646" s="93" t="s">
        <v>1924</v>
      </c>
      <c r="B1646" s="94"/>
      <c r="C1646" s="2">
        <f t="shared" ref="C1646:M1646" si="212">SUM(C1629:C1645)</f>
        <v>277518373.64999998</v>
      </c>
      <c r="D1646" s="2">
        <f t="shared" si="212"/>
        <v>5814463.7700000005</v>
      </c>
      <c r="E1646" s="2">
        <f t="shared" si="212"/>
        <v>0</v>
      </c>
      <c r="F1646" s="2">
        <f t="shared" si="212"/>
        <v>30919689.859999999</v>
      </c>
      <c r="G1646" s="2">
        <f t="shared" si="212"/>
        <v>62725265.980000004</v>
      </c>
      <c r="H1646" s="2">
        <f t="shared" si="212"/>
        <v>29649150.299999997</v>
      </c>
      <c r="I1646" s="2">
        <f t="shared" si="212"/>
        <v>2160122.0699999998</v>
      </c>
      <c r="J1646" s="2">
        <f t="shared" si="212"/>
        <v>2453256.4499999997</v>
      </c>
      <c r="K1646" s="2">
        <f t="shared" si="212"/>
        <v>0</v>
      </c>
      <c r="L1646" s="15">
        <f t="shared" si="212"/>
        <v>0</v>
      </c>
      <c r="M1646" s="2">
        <f t="shared" si="212"/>
        <v>0</v>
      </c>
      <c r="N1646" s="2" t="s">
        <v>1675</v>
      </c>
      <c r="O1646" s="2">
        <f>SUM(O1629:O1645)</f>
        <v>47190356.340000004</v>
      </c>
      <c r="P1646" s="2">
        <f>SUM(P1629:P1645)</f>
        <v>0</v>
      </c>
      <c r="Q1646" s="2">
        <f>SUM(Q1629:Q1645)</f>
        <v>0</v>
      </c>
      <c r="R1646" s="2">
        <f>SUM(R1629:R1645)</f>
        <v>96606068.879999995</v>
      </c>
      <c r="S1646" s="2">
        <f>SUM(S1629:S1645)</f>
        <v>0</v>
      </c>
    </row>
    <row r="1647" spans="1:19" ht="15" hidden="1" customHeight="1" x14ac:dyDescent="0.25">
      <c r="A1647" s="95" t="s">
        <v>1882</v>
      </c>
      <c r="B1647" s="96"/>
      <c r="C1647" s="97"/>
      <c r="D1647" s="2"/>
      <c r="E1647" s="2"/>
      <c r="F1647" s="2"/>
      <c r="G1647" s="2"/>
      <c r="H1647" s="2"/>
      <c r="I1647" s="2"/>
      <c r="J1647" s="2"/>
      <c r="K1647" s="2"/>
      <c r="L1647" s="15"/>
      <c r="M1647" s="2"/>
      <c r="N1647" s="3"/>
      <c r="O1647" s="2"/>
      <c r="P1647" s="2"/>
      <c r="Q1647" s="2"/>
      <c r="R1647" s="2"/>
      <c r="S1647" s="2"/>
    </row>
    <row r="1648" spans="1:19" hidden="1" x14ac:dyDescent="0.25">
      <c r="A1648" s="37" t="s">
        <v>394</v>
      </c>
      <c r="B1648" s="6" t="s">
        <v>929</v>
      </c>
      <c r="C1648" s="4">
        <f t="shared" ref="C1648:C1662" si="213">ROUNDUP(SUM(D1648+E1648+F1648+G1648+H1648+I1648+J1648+K1648+M1648+O1648+P1648+Q1648+R1648+S1648),2)</f>
        <v>4194219.6</v>
      </c>
      <c r="D1648" s="4">
        <f t="shared" ref="D1648:D1662" si="214">ROUNDUP(SUM(F1648+G1648+H1648+I1648+J1648+K1648+M1648+O1648+P1648+Q1648+R1648+S1648)*0.0214,2)</f>
        <v>87875.76</v>
      </c>
      <c r="E1648" s="4"/>
      <c r="F1648" s="4">
        <v>669833.17000000004</v>
      </c>
      <c r="G1648" s="4"/>
      <c r="H1648" s="4"/>
      <c r="I1648" s="4"/>
      <c r="J1648" s="4">
        <v>438510.67</v>
      </c>
      <c r="K1648" s="4"/>
      <c r="L1648" s="1"/>
      <c r="M1648" s="4"/>
      <c r="N1648" s="5"/>
      <c r="O1648" s="4"/>
      <c r="P1648" s="4"/>
      <c r="Q1648" s="4">
        <v>2998000</v>
      </c>
      <c r="R1648" s="4"/>
      <c r="S1648" s="4"/>
    </row>
    <row r="1649" spans="1:19" hidden="1" x14ac:dyDescent="0.25">
      <c r="A1649" s="37" t="s">
        <v>396</v>
      </c>
      <c r="B1649" s="6" t="s">
        <v>931</v>
      </c>
      <c r="C1649" s="4">
        <f t="shared" si="213"/>
        <v>4194219.6</v>
      </c>
      <c r="D1649" s="4">
        <f t="shared" si="214"/>
        <v>87875.76</v>
      </c>
      <c r="E1649" s="4"/>
      <c r="F1649" s="4">
        <v>669833.17000000004</v>
      </c>
      <c r="G1649" s="4"/>
      <c r="H1649" s="4"/>
      <c r="I1649" s="4"/>
      <c r="J1649" s="4">
        <v>438510.67</v>
      </c>
      <c r="K1649" s="4"/>
      <c r="L1649" s="1"/>
      <c r="M1649" s="4"/>
      <c r="N1649" s="5"/>
      <c r="O1649" s="4"/>
      <c r="P1649" s="4"/>
      <c r="Q1649" s="4">
        <v>2998000</v>
      </c>
      <c r="R1649" s="4"/>
      <c r="S1649" s="4"/>
    </row>
    <row r="1650" spans="1:19" hidden="1" x14ac:dyDescent="0.25">
      <c r="A1650" s="37" t="s">
        <v>398</v>
      </c>
      <c r="B1650" s="6" t="s">
        <v>936</v>
      </c>
      <c r="C1650" s="4">
        <f t="shared" si="213"/>
        <v>4198383.78</v>
      </c>
      <c r="D1650" s="4">
        <f t="shared" si="214"/>
        <v>87963.01</v>
      </c>
      <c r="E1650" s="4"/>
      <c r="F1650" s="4">
        <v>672297.08</v>
      </c>
      <c r="G1650" s="4"/>
      <c r="H1650" s="4"/>
      <c r="I1650" s="4"/>
      <c r="J1650" s="4">
        <v>440123.69</v>
      </c>
      <c r="K1650" s="4"/>
      <c r="L1650" s="1"/>
      <c r="M1650" s="4"/>
      <c r="N1650" s="5"/>
      <c r="O1650" s="4"/>
      <c r="P1650" s="4"/>
      <c r="Q1650" s="4">
        <v>2998000</v>
      </c>
      <c r="R1650" s="4"/>
      <c r="S1650" s="4"/>
    </row>
    <row r="1651" spans="1:19" hidden="1" x14ac:dyDescent="0.25">
      <c r="A1651" s="37" t="s">
        <v>400</v>
      </c>
      <c r="B1651" s="6" t="s">
        <v>938</v>
      </c>
      <c r="C1651" s="4">
        <f t="shared" si="213"/>
        <v>6114080.5599999996</v>
      </c>
      <c r="D1651" s="4">
        <f t="shared" si="214"/>
        <v>128099.98999999999</v>
      </c>
      <c r="E1651" s="4"/>
      <c r="F1651" s="4">
        <v>949815.45</v>
      </c>
      <c r="G1651" s="4">
        <v>1379532.53</v>
      </c>
      <c r="H1651" s="4">
        <v>1820777.4</v>
      </c>
      <c r="I1651" s="4">
        <v>795060.29</v>
      </c>
      <c r="J1651" s="4">
        <v>1040794.9</v>
      </c>
      <c r="K1651" s="4"/>
      <c r="L1651" s="1"/>
      <c r="M1651" s="4"/>
      <c r="N1651" s="5"/>
      <c r="O1651" s="4"/>
      <c r="P1651" s="4"/>
      <c r="Q1651" s="4"/>
      <c r="R1651" s="4"/>
      <c r="S1651" s="4"/>
    </row>
    <row r="1652" spans="1:19" hidden="1" x14ac:dyDescent="0.25">
      <c r="A1652" s="37" t="s">
        <v>402</v>
      </c>
      <c r="B1652" s="6" t="s">
        <v>940</v>
      </c>
      <c r="C1652" s="4">
        <f t="shared" si="213"/>
        <v>2716782.88</v>
      </c>
      <c r="D1652" s="4">
        <f t="shared" si="214"/>
        <v>56921.05</v>
      </c>
      <c r="E1652" s="4"/>
      <c r="F1652" s="4"/>
      <c r="G1652" s="4"/>
      <c r="H1652" s="4"/>
      <c r="I1652" s="4"/>
      <c r="J1652" s="4">
        <v>2659861.83</v>
      </c>
      <c r="K1652" s="4"/>
      <c r="L1652" s="1"/>
      <c r="M1652" s="4"/>
      <c r="N1652" s="5"/>
      <c r="O1652" s="4"/>
      <c r="P1652" s="4"/>
      <c r="Q1652" s="4"/>
      <c r="R1652" s="4"/>
      <c r="S1652" s="4"/>
    </row>
    <row r="1653" spans="1:19" hidden="1" x14ac:dyDescent="0.25">
      <c r="A1653" s="37" t="s">
        <v>404</v>
      </c>
      <c r="B1653" s="6" t="s">
        <v>950</v>
      </c>
      <c r="C1653" s="4">
        <f t="shared" si="213"/>
        <v>26628098.800000001</v>
      </c>
      <c r="D1653" s="4">
        <f t="shared" si="214"/>
        <v>557902.21</v>
      </c>
      <c r="E1653" s="4"/>
      <c r="F1653" s="4">
        <v>4851249.83</v>
      </c>
      <c r="G1653" s="4">
        <v>7046060.2800000003</v>
      </c>
      <c r="H1653" s="4">
        <v>4649874.87</v>
      </c>
      <c r="I1653" s="4">
        <v>2030413.42</v>
      </c>
      <c r="J1653" s="4">
        <v>2657966.89</v>
      </c>
      <c r="K1653" s="4"/>
      <c r="L1653" s="1"/>
      <c r="M1653" s="4"/>
      <c r="N1653" s="5"/>
      <c r="O1653" s="4"/>
      <c r="P1653" s="4">
        <v>4834631.3</v>
      </c>
      <c r="Q1653" s="4"/>
      <c r="R1653" s="4"/>
      <c r="S1653" s="4"/>
    </row>
    <row r="1654" spans="1:19" hidden="1" x14ac:dyDescent="0.25">
      <c r="A1654" s="37" t="s">
        <v>406</v>
      </c>
      <c r="B1654" s="6" t="s">
        <v>954</v>
      </c>
      <c r="C1654" s="4">
        <f t="shared" si="213"/>
        <v>26582352.879999999</v>
      </c>
      <c r="D1654" s="4">
        <f t="shared" si="214"/>
        <v>556943.76</v>
      </c>
      <c r="E1654" s="4"/>
      <c r="F1654" s="4">
        <v>4841018.16</v>
      </c>
      <c r="G1654" s="4">
        <v>7031199.5899999999</v>
      </c>
      <c r="H1654" s="4">
        <v>4640067.92</v>
      </c>
      <c r="I1654" s="4">
        <v>2026131.12</v>
      </c>
      <c r="J1654" s="4">
        <v>2652361.0299999998</v>
      </c>
      <c r="K1654" s="4"/>
      <c r="L1654" s="1"/>
      <c r="M1654" s="4"/>
      <c r="N1654" s="5"/>
      <c r="O1654" s="4"/>
      <c r="P1654" s="4">
        <v>4834631.3</v>
      </c>
      <c r="Q1654" s="4"/>
      <c r="R1654" s="4"/>
      <c r="S1654" s="4"/>
    </row>
    <row r="1655" spans="1:19" hidden="1" x14ac:dyDescent="0.25">
      <c r="A1655" s="37" t="s">
        <v>408</v>
      </c>
      <c r="B1655" s="6" t="s">
        <v>958</v>
      </c>
      <c r="C1655" s="4">
        <f t="shared" si="213"/>
        <v>41854339.649999999</v>
      </c>
      <c r="D1655" s="4">
        <f t="shared" si="214"/>
        <v>876916.85</v>
      </c>
      <c r="E1655" s="4"/>
      <c r="F1655" s="4">
        <v>4649585.17</v>
      </c>
      <c r="G1655" s="4">
        <v>13506316.34</v>
      </c>
      <c r="H1655" s="4">
        <v>8913162.5999999996</v>
      </c>
      <c r="I1655" s="4">
        <v>3892019.78</v>
      </c>
      <c r="J1655" s="4">
        <v>5094952.4000000004</v>
      </c>
      <c r="K1655" s="4"/>
      <c r="L1655" s="1"/>
      <c r="M1655" s="4"/>
      <c r="N1655" s="5"/>
      <c r="O1655" s="4"/>
      <c r="P1655" s="4">
        <v>4921386.51</v>
      </c>
      <c r="Q1655" s="4"/>
      <c r="R1655" s="4"/>
      <c r="S1655" s="4"/>
    </row>
    <row r="1656" spans="1:19" hidden="1" x14ac:dyDescent="0.25">
      <c r="A1656" s="37" t="s">
        <v>410</v>
      </c>
      <c r="B1656" s="6" t="s">
        <v>1717</v>
      </c>
      <c r="C1656" s="4">
        <f t="shared" si="213"/>
        <v>28896414.379999999</v>
      </c>
      <c r="D1656" s="4">
        <f t="shared" si="214"/>
        <v>582610.96</v>
      </c>
      <c r="E1656" s="4">
        <v>1088992.44</v>
      </c>
      <c r="F1656" s="4">
        <v>4229634.3199999994</v>
      </c>
      <c r="G1656" s="4"/>
      <c r="H1656" s="4">
        <v>11709315.08</v>
      </c>
      <c r="I1656" s="4">
        <v>4592585.8199999994</v>
      </c>
      <c r="J1656" s="4">
        <v>6693275.7599999998</v>
      </c>
      <c r="K1656" s="4"/>
      <c r="L1656" s="1"/>
      <c r="M1656" s="4"/>
      <c r="N1656" s="5"/>
      <c r="O1656" s="4"/>
      <c r="P1656" s="4"/>
      <c r="Q1656" s="4"/>
      <c r="R1656" s="4"/>
      <c r="S1656" s="4"/>
    </row>
    <row r="1657" spans="1:19" hidden="1" x14ac:dyDescent="0.25">
      <c r="A1657" s="37" t="s">
        <v>412</v>
      </c>
      <c r="B1657" s="73" t="s">
        <v>908</v>
      </c>
      <c r="C1657" s="4">
        <f t="shared" si="213"/>
        <v>6712194.0700000003</v>
      </c>
      <c r="D1657" s="4">
        <f t="shared" si="214"/>
        <v>140631.45000000001</v>
      </c>
      <c r="E1657" s="4"/>
      <c r="F1657" s="4">
        <v>1656664.92</v>
      </c>
      <c r="G1657" s="4">
        <v>2406176</v>
      </c>
      <c r="H1657" s="4">
        <v>907675.48</v>
      </c>
      <c r="I1657" s="4">
        <v>693370.74</v>
      </c>
      <c r="J1657" s="4">
        <v>907675.48</v>
      </c>
      <c r="K1657" s="4"/>
      <c r="L1657" s="1"/>
      <c r="M1657" s="4"/>
      <c r="N1657" s="5"/>
      <c r="O1657" s="4"/>
      <c r="P1657" s="4"/>
      <c r="Q1657" s="4"/>
      <c r="R1657" s="4"/>
      <c r="S1657" s="4"/>
    </row>
    <row r="1658" spans="1:19" hidden="1" x14ac:dyDescent="0.25">
      <c r="A1658" s="37" t="s">
        <v>414</v>
      </c>
      <c r="B1658" s="73" t="s">
        <v>910</v>
      </c>
      <c r="C1658" s="4">
        <f t="shared" si="213"/>
        <v>11107571.060000001</v>
      </c>
      <c r="D1658" s="4">
        <f t="shared" si="214"/>
        <v>232721.78</v>
      </c>
      <c r="E1658" s="4"/>
      <c r="F1658" s="4">
        <v>1725548.52</v>
      </c>
      <c r="G1658" s="4">
        <v>2506224.0299999998</v>
      </c>
      <c r="H1658" s="4">
        <v>3307842.31</v>
      </c>
      <c r="I1658" s="4">
        <v>1444401.75</v>
      </c>
      <c r="J1658" s="4">
        <v>1890832.67</v>
      </c>
      <c r="K1658" s="4"/>
      <c r="L1658" s="1"/>
      <c r="M1658" s="4"/>
      <c r="N1658" s="5"/>
      <c r="O1658" s="4"/>
      <c r="P1658" s="4"/>
      <c r="Q1658" s="4"/>
      <c r="R1658" s="4"/>
      <c r="S1658" s="4"/>
    </row>
    <row r="1659" spans="1:19" hidden="1" x14ac:dyDescent="0.25">
      <c r="A1659" s="37" t="s">
        <v>416</v>
      </c>
      <c r="B1659" s="73" t="s">
        <v>912</v>
      </c>
      <c r="C1659" s="4">
        <f t="shared" si="213"/>
        <v>8821307.5099999998</v>
      </c>
      <c r="D1659" s="4">
        <f t="shared" si="214"/>
        <v>184820.82</v>
      </c>
      <c r="E1659" s="4"/>
      <c r="F1659" s="4">
        <v>1370380.08</v>
      </c>
      <c r="G1659" s="4">
        <v>1990369.7</v>
      </c>
      <c r="H1659" s="4">
        <v>2626991.4500000002</v>
      </c>
      <c r="I1659" s="4">
        <v>1147101.55</v>
      </c>
      <c r="J1659" s="4">
        <v>1501643.91</v>
      </c>
      <c r="K1659" s="4"/>
      <c r="L1659" s="1"/>
      <c r="M1659" s="4"/>
      <c r="N1659" s="5"/>
      <c r="O1659" s="4"/>
      <c r="P1659" s="4"/>
      <c r="Q1659" s="4"/>
      <c r="R1659" s="4"/>
      <c r="S1659" s="4"/>
    </row>
    <row r="1660" spans="1:19" hidden="1" x14ac:dyDescent="0.25">
      <c r="A1660" s="37" t="s">
        <v>418</v>
      </c>
      <c r="B1660" s="73" t="s">
        <v>914</v>
      </c>
      <c r="C1660" s="4">
        <f t="shared" si="213"/>
        <v>11156736.029999999</v>
      </c>
      <c r="D1660" s="4">
        <f t="shared" si="214"/>
        <v>233751.87</v>
      </c>
      <c r="E1660" s="4"/>
      <c r="F1660" s="4">
        <v>1733186.24</v>
      </c>
      <c r="G1660" s="4">
        <v>2517317.2200000002</v>
      </c>
      <c r="H1660" s="4">
        <v>3322483.67</v>
      </c>
      <c r="I1660" s="4">
        <v>1450795.04</v>
      </c>
      <c r="J1660" s="4">
        <v>1899201.99</v>
      </c>
      <c r="K1660" s="4"/>
      <c r="L1660" s="1"/>
      <c r="M1660" s="4"/>
      <c r="N1660" s="5"/>
      <c r="O1660" s="4"/>
      <c r="P1660" s="4"/>
      <c r="Q1660" s="4"/>
      <c r="R1660" s="4"/>
      <c r="S1660" s="4"/>
    </row>
    <row r="1661" spans="1:19" hidden="1" x14ac:dyDescent="0.25">
      <c r="A1661" s="37" t="s">
        <v>420</v>
      </c>
      <c r="B1661" s="6" t="s">
        <v>918</v>
      </c>
      <c r="C1661" s="4">
        <f t="shared" si="213"/>
        <v>13878311.779999999</v>
      </c>
      <c r="D1661" s="4">
        <f t="shared" si="214"/>
        <v>290773.33</v>
      </c>
      <c r="E1661" s="4"/>
      <c r="F1661" s="4">
        <v>3282078.34</v>
      </c>
      <c r="G1661" s="4"/>
      <c r="H1661" s="4">
        <v>4882805.83</v>
      </c>
      <c r="I1661" s="4">
        <v>2051435.63</v>
      </c>
      <c r="J1661" s="4">
        <v>3371218.65</v>
      </c>
      <c r="K1661" s="4"/>
      <c r="L1661" s="1"/>
      <c r="M1661" s="4"/>
      <c r="N1661" s="5"/>
      <c r="O1661" s="4"/>
      <c r="P1661" s="4"/>
      <c r="Q1661" s="4"/>
      <c r="R1661" s="4"/>
      <c r="S1661" s="4"/>
    </row>
    <row r="1662" spans="1:19" hidden="1" x14ac:dyDescent="0.25">
      <c r="A1662" s="37" t="s">
        <v>422</v>
      </c>
      <c r="B1662" s="6" t="s">
        <v>922</v>
      </c>
      <c r="C1662" s="4">
        <f t="shared" si="213"/>
        <v>6218909.8099999996</v>
      </c>
      <c r="D1662" s="4">
        <f t="shared" si="214"/>
        <v>130296.33</v>
      </c>
      <c r="E1662" s="4"/>
      <c r="F1662" s="4"/>
      <c r="G1662" s="4"/>
      <c r="H1662" s="4"/>
      <c r="I1662" s="4"/>
      <c r="J1662" s="4"/>
      <c r="K1662" s="4"/>
      <c r="L1662" s="1"/>
      <c r="M1662" s="4"/>
      <c r="N1662" s="5"/>
      <c r="O1662" s="4"/>
      <c r="P1662" s="4"/>
      <c r="Q1662" s="4"/>
      <c r="R1662" s="4">
        <v>6088613.4800000004</v>
      </c>
      <c r="S1662" s="4"/>
    </row>
    <row r="1663" spans="1:19" ht="15" hidden="1" customHeight="1" x14ac:dyDescent="0.25">
      <c r="A1663" s="93" t="s">
        <v>1925</v>
      </c>
      <c r="B1663" s="94"/>
      <c r="C1663" s="2">
        <f t="shared" ref="C1663:M1663" si="215">SUM(C1648:C1662)</f>
        <v>203273922.38999999</v>
      </c>
      <c r="D1663" s="2">
        <f t="shared" si="215"/>
        <v>4236104.93</v>
      </c>
      <c r="E1663" s="2">
        <f t="shared" si="215"/>
        <v>1088992.44</v>
      </c>
      <c r="F1663" s="2">
        <f t="shared" si="215"/>
        <v>31301124.450000003</v>
      </c>
      <c r="G1663" s="2">
        <f t="shared" si="215"/>
        <v>38383195.690000005</v>
      </c>
      <c r="H1663" s="2">
        <f t="shared" si="215"/>
        <v>46780996.609999999</v>
      </c>
      <c r="I1663" s="2">
        <f t="shared" si="215"/>
        <v>20123315.140000001</v>
      </c>
      <c r="J1663" s="2">
        <f t="shared" si="215"/>
        <v>31686930.539999999</v>
      </c>
      <c r="K1663" s="2">
        <f t="shared" si="215"/>
        <v>0</v>
      </c>
      <c r="L1663" s="15">
        <f t="shared" si="215"/>
        <v>0</v>
      </c>
      <c r="M1663" s="2">
        <f t="shared" si="215"/>
        <v>0</v>
      </c>
      <c r="N1663" s="2" t="s">
        <v>1675</v>
      </c>
      <c r="O1663" s="2">
        <f>SUM(O1648:O1662)</f>
        <v>0</v>
      </c>
      <c r="P1663" s="2">
        <f>SUM(P1648:P1662)</f>
        <v>14590649.109999999</v>
      </c>
      <c r="Q1663" s="2">
        <f>SUM(Q1648:Q1662)</f>
        <v>8994000</v>
      </c>
      <c r="R1663" s="2">
        <f>SUM(R1648:R1662)</f>
        <v>6088613.4800000004</v>
      </c>
      <c r="S1663" s="2">
        <f>SUM(S1648:S1662)</f>
        <v>0</v>
      </c>
    </row>
    <row r="1664" spans="1:19" ht="15" hidden="1" customHeight="1" x14ac:dyDescent="0.25">
      <c r="A1664" s="95" t="s">
        <v>1885</v>
      </c>
      <c r="B1664" s="96"/>
      <c r="C1664" s="97"/>
      <c r="D1664" s="2"/>
      <c r="E1664" s="2"/>
      <c r="F1664" s="2"/>
      <c r="G1664" s="2"/>
      <c r="H1664" s="2"/>
      <c r="I1664" s="2"/>
      <c r="J1664" s="2"/>
      <c r="K1664" s="2"/>
      <c r="L1664" s="15"/>
      <c r="M1664" s="2"/>
      <c r="N1664" s="3"/>
      <c r="O1664" s="2"/>
      <c r="P1664" s="2"/>
      <c r="Q1664" s="2"/>
      <c r="R1664" s="2"/>
      <c r="S1664" s="2"/>
    </row>
    <row r="1665" spans="1:19" hidden="1" x14ac:dyDescent="0.25">
      <c r="A1665" s="37" t="s">
        <v>424</v>
      </c>
      <c r="B1665" s="6" t="s">
        <v>981</v>
      </c>
      <c r="C1665" s="4">
        <f>ROUNDUP(SUM(D1665+E1665+F1665+G1665+H1665+I1665+J1665+K1665+M1665+O1665+P1665+Q1665+R1665+S1665),2)</f>
        <v>3305240.34</v>
      </c>
      <c r="D1665" s="4">
        <f>ROUNDUP(SUM(F1665+G1665+H1665+I1665+J1665+K1665+M1665+O1665+P1665+Q1665+R1665+S1665)*0.0214,2)</f>
        <v>69250.189999999988</v>
      </c>
      <c r="E1665" s="4"/>
      <c r="F1665" s="4"/>
      <c r="G1665" s="4"/>
      <c r="H1665" s="4"/>
      <c r="I1665" s="4"/>
      <c r="J1665" s="4"/>
      <c r="K1665" s="4"/>
      <c r="L1665" s="1"/>
      <c r="M1665" s="4"/>
      <c r="N1665" s="5"/>
      <c r="O1665" s="4"/>
      <c r="P1665" s="4">
        <v>3235990.15</v>
      </c>
      <c r="Q1665" s="4"/>
      <c r="R1665" s="4"/>
      <c r="S1665" s="4"/>
    </row>
    <row r="1666" spans="1:19" hidden="1" x14ac:dyDescent="0.25">
      <c r="A1666" s="37" t="s">
        <v>426</v>
      </c>
      <c r="B1666" s="6" t="s">
        <v>983</v>
      </c>
      <c r="C1666" s="4">
        <f>ROUNDUP(SUM(D1666+E1666+F1666+G1666+H1666+I1666+J1666+K1666+M1666+O1666+P1666+Q1666+R1666+S1666),2)</f>
        <v>3421685.13</v>
      </c>
      <c r="D1666" s="4">
        <f>ROUNDUP(SUM(F1666+G1666+H1666+I1666+J1666+K1666+M1666+O1666+P1666+Q1666+R1666+S1666)*0.0214,2)</f>
        <v>71689.899999999994</v>
      </c>
      <c r="E1666" s="4"/>
      <c r="F1666" s="4"/>
      <c r="G1666" s="4"/>
      <c r="H1666" s="4"/>
      <c r="I1666" s="4"/>
      <c r="J1666" s="4"/>
      <c r="K1666" s="4"/>
      <c r="L1666" s="1"/>
      <c r="M1666" s="4"/>
      <c r="N1666" s="5"/>
      <c r="O1666" s="4"/>
      <c r="P1666" s="4">
        <v>3349995.23</v>
      </c>
      <c r="Q1666" s="4"/>
      <c r="R1666" s="4"/>
      <c r="S1666" s="4"/>
    </row>
    <row r="1667" spans="1:19" hidden="1" x14ac:dyDescent="0.25">
      <c r="A1667" s="37" t="s">
        <v>428</v>
      </c>
      <c r="B1667" s="6" t="s">
        <v>993</v>
      </c>
      <c r="C1667" s="4">
        <f>ROUNDUP(SUM(D1667+E1667+F1667+G1667+H1667+I1667+J1667+K1667+M1667+O1667+P1667+Q1667+R1667+S1667),2)</f>
        <v>10132741.800000001</v>
      </c>
      <c r="D1667" s="4">
        <f>ROUNDUP(SUM(F1667+G1667+H1667+I1667+J1667+K1667+M1667+O1667+P1667+Q1667+R1667+S1667)*0.0214,2)</f>
        <v>212297.51</v>
      </c>
      <c r="E1667" s="4"/>
      <c r="F1667" s="4"/>
      <c r="G1667" s="4">
        <v>3474889.92</v>
      </c>
      <c r="H1667" s="4">
        <v>2293167.86</v>
      </c>
      <c r="I1667" s="4">
        <v>1001333.03</v>
      </c>
      <c r="J1667" s="4"/>
      <c r="K1667" s="4"/>
      <c r="L1667" s="1"/>
      <c r="M1667" s="4"/>
      <c r="N1667" s="5"/>
      <c r="O1667" s="4"/>
      <c r="P1667" s="4">
        <v>3151053.48</v>
      </c>
      <c r="Q1667" s="4"/>
      <c r="R1667" s="4"/>
      <c r="S1667" s="4"/>
    </row>
    <row r="1668" spans="1:19" hidden="1" x14ac:dyDescent="0.25">
      <c r="A1668" s="37" t="s">
        <v>430</v>
      </c>
      <c r="B1668" s="6" t="s">
        <v>995</v>
      </c>
      <c r="C1668" s="4">
        <f>ROUNDUP(SUM(D1668+E1668+F1668+G1668+H1668+I1668+J1668+K1668+M1668+O1668+P1668+Q1668+R1668+S1668),2)</f>
        <v>10166455.710000001</v>
      </c>
      <c r="D1668" s="4">
        <f>ROUNDUP(SUM(F1668+G1668+H1668+I1668+J1668+K1668+M1668+O1668+P1668+Q1668+R1668+S1668)*0.0214,2)</f>
        <v>213003.87</v>
      </c>
      <c r="E1668" s="4"/>
      <c r="F1668" s="4"/>
      <c r="G1668" s="4">
        <v>3454587.28</v>
      </c>
      <c r="H1668" s="4">
        <v>2279769.63</v>
      </c>
      <c r="I1668" s="4">
        <v>995482.57</v>
      </c>
      <c r="J1668" s="4"/>
      <c r="K1668" s="4"/>
      <c r="L1668" s="1"/>
      <c r="M1668" s="4"/>
      <c r="N1668" s="5"/>
      <c r="O1668" s="4"/>
      <c r="P1668" s="4">
        <v>3223612.36</v>
      </c>
      <c r="Q1668" s="4"/>
      <c r="R1668" s="4"/>
      <c r="S1668" s="4"/>
    </row>
    <row r="1669" spans="1:19" ht="15" hidden="1" customHeight="1" x14ac:dyDescent="0.25">
      <c r="A1669" s="93" t="s">
        <v>1926</v>
      </c>
      <c r="B1669" s="94"/>
      <c r="C1669" s="2">
        <f>SUM(C1665:C1668)</f>
        <v>27026122.98</v>
      </c>
      <c r="D1669" s="2">
        <f t="shared" ref="D1669:S1669" si="216">SUM(D1665:D1668)</f>
        <v>566241.47</v>
      </c>
      <c r="E1669" s="2">
        <f t="shared" si="216"/>
        <v>0</v>
      </c>
      <c r="F1669" s="2">
        <f t="shared" si="216"/>
        <v>0</v>
      </c>
      <c r="G1669" s="2">
        <f t="shared" si="216"/>
        <v>6929477.1999999993</v>
      </c>
      <c r="H1669" s="2">
        <f t="shared" si="216"/>
        <v>4572937.49</v>
      </c>
      <c r="I1669" s="2">
        <f t="shared" si="216"/>
        <v>1996815.6</v>
      </c>
      <c r="J1669" s="2">
        <f t="shared" si="216"/>
        <v>0</v>
      </c>
      <c r="K1669" s="2">
        <f t="shared" si="216"/>
        <v>0</v>
      </c>
      <c r="L1669" s="15">
        <f t="shared" si="216"/>
        <v>0</v>
      </c>
      <c r="M1669" s="2">
        <f t="shared" si="216"/>
        <v>0</v>
      </c>
      <c r="N1669" s="2" t="s">
        <v>1675</v>
      </c>
      <c r="O1669" s="2">
        <f t="shared" si="216"/>
        <v>0</v>
      </c>
      <c r="P1669" s="2">
        <f t="shared" si="216"/>
        <v>12960651.219999999</v>
      </c>
      <c r="Q1669" s="2">
        <f t="shared" si="216"/>
        <v>0</v>
      </c>
      <c r="R1669" s="2">
        <f t="shared" si="216"/>
        <v>0</v>
      </c>
      <c r="S1669" s="2">
        <f t="shared" si="216"/>
        <v>0</v>
      </c>
    </row>
    <row r="1670" spans="1:19" ht="15" customHeight="1" x14ac:dyDescent="0.25">
      <c r="A1670" s="95" t="s">
        <v>1742</v>
      </c>
      <c r="B1670" s="96"/>
      <c r="C1670" s="97"/>
      <c r="D1670" s="2"/>
      <c r="E1670" s="2"/>
      <c r="F1670" s="2"/>
      <c r="G1670" s="2"/>
      <c r="H1670" s="2"/>
      <c r="I1670" s="2"/>
      <c r="J1670" s="2"/>
      <c r="K1670" s="2"/>
      <c r="L1670" s="15"/>
      <c r="M1670" s="2"/>
      <c r="N1670" s="3"/>
      <c r="O1670" s="2"/>
      <c r="P1670" s="2"/>
      <c r="Q1670" s="2"/>
      <c r="R1670" s="2"/>
      <c r="S1670" s="2"/>
    </row>
    <row r="1671" spans="1:19" x14ac:dyDescent="0.25">
      <c r="A1671" s="37" t="s">
        <v>432</v>
      </c>
      <c r="B1671" s="6" t="s">
        <v>1019</v>
      </c>
      <c r="C1671" s="4">
        <f t="shared" ref="C1671:C1688" si="217">ROUNDUP(SUM(D1671+E1671+F1671+G1671+H1671+I1671+J1671+K1671+M1671+O1671+P1671+Q1671+R1671+S1671),2)</f>
        <v>5958611.4100000001</v>
      </c>
      <c r="D1671" s="4">
        <f t="shared" ref="D1671:D1688" si="218">ROUNDUP(SUM(F1671+G1671+H1671+I1671+J1671+K1671+M1671+O1671+P1671+Q1671+R1671+S1671)*0.0214,2)</f>
        <v>124842.65999999999</v>
      </c>
      <c r="E1671" s="4"/>
      <c r="F1671" s="4"/>
      <c r="G1671" s="4"/>
      <c r="H1671" s="4"/>
      <c r="I1671" s="4"/>
      <c r="J1671" s="4"/>
      <c r="K1671" s="4"/>
      <c r="L1671" s="1"/>
      <c r="M1671" s="4"/>
      <c r="N1671" s="5" t="s">
        <v>1673</v>
      </c>
      <c r="O1671" s="4">
        <v>5833768.75</v>
      </c>
      <c r="P1671" s="4"/>
      <c r="Q1671" s="4"/>
      <c r="R1671" s="4"/>
      <c r="S1671" s="4"/>
    </row>
    <row r="1672" spans="1:19" x14ac:dyDescent="0.25">
      <c r="A1672" s="37" t="s">
        <v>434</v>
      </c>
      <c r="B1672" s="6" t="s">
        <v>1026</v>
      </c>
      <c r="C1672" s="4">
        <f t="shared" si="217"/>
        <v>26203379.829999998</v>
      </c>
      <c r="D1672" s="4">
        <f t="shared" si="218"/>
        <v>549003.66</v>
      </c>
      <c r="E1672" s="4"/>
      <c r="F1672" s="4"/>
      <c r="G1672" s="4">
        <v>9634122.8599999994</v>
      </c>
      <c r="H1672" s="4">
        <v>6357801.6600000001</v>
      </c>
      <c r="I1672" s="4">
        <v>2776193.11</v>
      </c>
      <c r="J1672" s="4"/>
      <c r="K1672" s="4"/>
      <c r="L1672" s="1"/>
      <c r="M1672" s="4"/>
      <c r="N1672" s="5"/>
      <c r="O1672" s="4"/>
      <c r="P1672" s="4">
        <v>6886258.54</v>
      </c>
      <c r="Q1672" s="4"/>
      <c r="R1672" s="4"/>
      <c r="S1672" s="4"/>
    </row>
    <row r="1673" spans="1:19" x14ac:dyDescent="0.25">
      <c r="A1673" s="37" t="s">
        <v>436</v>
      </c>
      <c r="B1673" s="6" t="s">
        <v>1028</v>
      </c>
      <c r="C1673" s="4">
        <f t="shared" si="217"/>
        <v>1072778.69</v>
      </c>
      <c r="D1673" s="4">
        <f t="shared" si="218"/>
        <v>22476.469999999998</v>
      </c>
      <c r="E1673" s="4"/>
      <c r="F1673" s="4"/>
      <c r="G1673" s="4"/>
      <c r="H1673" s="4"/>
      <c r="I1673" s="4"/>
      <c r="J1673" s="4"/>
      <c r="K1673" s="4">
        <v>1050302.22</v>
      </c>
      <c r="L1673" s="1"/>
      <c r="M1673" s="4"/>
      <c r="N1673" s="5"/>
      <c r="O1673" s="4"/>
      <c r="P1673" s="4"/>
      <c r="Q1673" s="4"/>
      <c r="R1673" s="4"/>
      <c r="S1673" s="4"/>
    </row>
    <row r="1674" spans="1:19" x14ac:dyDescent="0.25">
      <c r="A1674" s="37" t="s">
        <v>438</v>
      </c>
      <c r="B1674" s="6" t="s">
        <v>1030</v>
      </c>
      <c r="C1674" s="4">
        <f t="shared" si="217"/>
        <v>13438273.58</v>
      </c>
      <c r="D1674" s="4">
        <f t="shared" si="218"/>
        <v>281553.81</v>
      </c>
      <c r="E1674" s="4"/>
      <c r="F1674" s="4"/>
      <c r="G1674" s="4">
        <v>6125625</v>
      </c>
      <c r="H1674" s="4">
        <v>3718913.9</v>
      </c>
      <c r="I1674" s="4">
        <v>1514011.5</v>
      </c>
      <c r="J1674" s="4">
        <v>1798169.37</v>
      </c>
      <c r="K1674" s="4"/>
      <c r="L1674" s="1"/>
      <c r="M1674" s="4"/>
      <c r="N1674" s="5"/>
      <c r="O1674" s="4"/>
      <c r="P1674" s="4"/>
      <c r="Q1674" s="4"/>
      <c r="R1674" s="4"/>
      <c r="S1674" s="4"/>
    </row>
    <row r="1675" spans="1:19" x14ac:dyDescent="0.25">
      <c r="A1675" s="37" t="s">
        <v>440</v>
      </c>
      <c r="B1675" s="6" t="s">
        <v>1035</v>
      </c>
      <c r="C1675" s="4">
        <f t="shared" si="217"/>
        <v>1087980.4099999999</v>
      </c>
      <c r="D1675" s="4">
        <f t="shared" si="218"/>
        <v>22794.969999999998</v>
      </c>
      <c r="E1675" s="4"/>
      <c r="F1675" s="4"/>
      <c r="G1675" s="4"/>
      <c r="H1675" s="4"/>
      <c r="I1675" s="4"/>
      <c r="J1675" s="4">
        <v>1065185.44</v>
      </c>
      <c r="K1675" s="4"/>
      <c r="L1675" s="1"/>
      <c r="M1675" s="4"/>
      <c r="N1675" s="5"/>
      <c r="O1675" s="4"/>
      <c r="P1675" s="4"/>
      <c r="Q1675" s="4"/>
      <c r="R1675" s="4"/>
      <c r="S1675" s="4"/>
    </row>
    <row r="1676" spans="1:19" x14ac:dyDescent="0.25">
      <c r="A1676" s="37" t="s">
        <v>442</v>
      </c>
      <c r="B1676" s="6" t="s">
        <v>1038</v>
      </c>
      <c r="C1676" s="4">
        <f t="shared" si="217"/>
        <v>1753134.44</v>
      </c>
      <c r="D1676" s="4">
        <f t="shared" si="218"/>
        <v>36731.040000000001</v>
      </c>
      <c r="E1676" s="4"/>
      <c r="F1676" s="4"/>
      <c r="G1676" s="4"/>
      <c r="H1676" s="4"/>
      <c r="I1676" s="4"/>
      <c r="J1676" s="4">
        <v>809945.67</v>
      </c>
      <c r="K1676" s="4"/>
      <c r="L1676" s="1"/>
      <c r="M1676" s="4"/>
      <c r="N1676" s="5"/>
      <c r="O1676" s="4"/>
      <c r="P1676" s="4"/>
      <c r="Q1676" s="4"/>
      <c r="R1676" s="4"/>
      <c r="S1676" s="4">
        <v>906457.73</v>
      </c>
    </row>
    <row r="1677" spans="1:19" x14ac:dyDescent="0.25">
      <c r="A1677" s="37" t="s">
        <v>444</v>
      </c>
      <c r="B1677" s="6" t="s">
        <v>1040</v>
      </c>
      <c r="C1677" s="4">
        <f t="shared" si="217"/>
        <v>1828731.4</v>
      </c>
      <c r="D1677" s="4">
        <f t="shared" si="218"/>
        <v>38314.920000000006</v>
      </c>
      <c r="E1677" s="4"/>
      <c r="F1677" s="4"/>
      <c r="G1677" s="4"/>
      <c r="H1677" s="4"/>
      <c r="I1677" s="4"/>
      <c r="J1677" s="4">
        <v>983486.5</v>
      </c>
      <c r="K1677" s="4"/>
      <c r="L1677" s="1"/>
      <c r="M1677" s="4"/>
      <c r="N1677" s="5"/>
      <c r="O1677" s="4"/>
      <c r="P1677" s="4"/>
      <c r="Q1677" s="4"/>
      <c r="R1677" s="4"/>
      <c r="S1677" s="4">
        <v>806929.98</v>
      </c>
    </row>
    <row r="1678" spans="1:19" x14ac:dyDescent="0.25">
      <c r="A1678" s="37" t="s">
        <v>446</v>
      </c>
      <c r="B1678" s="6" t="s">
        <v>1044</v>
      </c>
      <c r="C1678" s="4">
        <f t="shared" si="217"/>
        <v>10318120.140000001</v>
      </c>
      <c r="D1678" s="4">
        <f t="shared" si="218"/>
        <v>216181.49000000002</v>
      </c>
      <c r="E1678" s="4"/>
      <c r="F1678" s="4"/>
      <c r="G1678" s="4">
        <v>3976281.17</v>
      </c>
      <c r="H1678" s="4">
        <v>2613329.9500000002</v>
      </c>
      <c r="I1678" s="4">
        <v>1024986.07</v>
      </c>
      <c r="J1678" s="4"/>
      <c r="K1678" s="4"/>
      <c r="L1678" s="1"/>
      <c r="M1678" s="4"/>
      <c r="N1678" s="5"/>
      <c r="O1678" s="4"/>
      <c r="P1678" s="4">
        <v>2487341.46</v>
      </c>
      <c r="Q1678" s="4"/>
      <c r="R1678" s="4"/>
      <c r="S1678" s="4"/>
    </row>
    <row r="1679" spans="1:19" x14ac:dyDescent="0.25">
      <c r="A1679" s="37" t="s">
        <v>448</v>
      </c>
      <c r="B1679" s="6" t="s">
        <v>1048</v>
      </c>
      <c r="C1679" s="4">
        <f t="shared" si="217"/>
        <v>3857157.42</v>
      </c>
      <c r="D1679" s="4">
        <f t="shared" si="218"/>
        <v>80813.759999999995</v>
      </c>
      <c r="E1679" s="4"/>
      <c r="F1679" s="4"/>
      <c r="G1679" s="4">
        <v>1345834.37</v>
      </c>
      <c r="H1679" s="4"/>
      <c r="I1679" s="4">
        <v>387819.02</v>
      </c>
      <c r="J1679" s="4"/>
      <c r="K1679" s="4"/>
      <c r="L1679" s="1"/>
      <c r="M1679" s="4"/>
      <c r="N1679" s="5"/>
      <c r="O1679" s="4"/>
      <c r="P1679" s="4">
        <v>2042690.27</v>
      </c>
      <c r="Q1679" s="4"/>
      <c r="R1679" s="4"/>
      <c r="S1679" s="4"/>
    </row>
    <row r="1680" spans="1:19" x14ac:dyDescent="0.25">
      <c r="A1680" s="37" t="s">
        <v>450</v>
      </c>
      <c r="B1680" s="6" t="s">
        <v>1052</v>
      </c>
      <c r="C1680" s="4">
        <f t="shared" si="217"/>
        <v>5347041.45</v>
      </c>
      <c r="D1680" s="4">
        <f t="shared" si="218"/>
        <v>112029.26999999999</v>
      </c>
      <c r="E1680" s="4"/>
      <c r="F1680" s="4"/>
      <c r="G1680" s="4"/>
      <c r="H1680" s="4"/>
      <c r="I1680" s="4"/>
      <c r="J1680" s="4"/>
      <c r="K1680" s="4"/>
      <c r="L1680" s="1"/>
      <c r="M1680" s="4"/>
      <c r="N1680" s="5" t="s">
        <v>1673</v>
      </c>
      <c r="O1680" s="4">
        <v>5235012.18</v>
      </c>
      <c r="P1680" s="4"/>
      <c r="Q1680" s="4"/>
      <c r="R1680" s="4"/>
      <c r="S1680" s="4"/>
    </row>
    <row r="1681" spans="1:19" x14ac:dyDescent="0.25">
      <c r="A1681" s="37" t="s">
        <v>452</v>
      </c>
      <c r="B1681" s="6" t="s">
        <v>1002</v>
      </c>
      <c r="C1681" s="4">
        <f t="shared" si="217"/>
        <v>9216052.9000000004</v>
      </c>
      <c r="D1681" s="4">
        <f t="shared" si="218"/>
        <v>193091.38</v>
      </c>
      <c r="E1681" s="4"/>
      <c r="F1681" s="4"/>
      <c r="G1681" s="4"/>
      <c r="H1681" s="4"/>
      <c r="I1681" s="4"/>
      <c r="J1681" s="4"/>
      <c r="K1681" s="4"/>
      <c r="L1681" s="1"/>
      <c r="M1681" s="4"/>
      <c r="N1681" s="5"/>
      <c r="O1681" s="4"/>
      <c r="P1681" s="4"/>
      <c r="Q1681" s="4"/>
      <c r="R1681" s="4">
        <v>9022961.5199999996</v>
      </c>
      <c r="S1681" s="4"/>
    </row>
    <row r="1682" spans="1:19" x14ac:dyDescent="0.25">
      <c r="A1682" s="37" t="s">
        <v>454</v>
      </c>
      <c r="B1682" s="6" t="s">
        <v>1004</v>
      </c>
      <c r="C1682" s="4">
        <f t="shared" si="217"/>
        <v>4984244.95</v>
      </c>
      <c r="D1682" s="4">
        <f t="shared" si="218"/>
        <v>104428.09</v>
      </c>
      <c r="E1682" s="4"/>
      <c r="F1682" s="4"/>
      <c r="G1682" s="4">
        <v>4879816.8600000003</v>
      </c>
      <c r="H1682" s="4"/>
      <c r="I1682" s="4"/>
      <c r="J1682" s="4"/>
      <c r="K1682" s="4"/>
      <c r="L1682" s="1"/>
      <c r="M1682" s="4"/>
      <c r="N1682" s="5"/>
      <c r="O1682" s="4"/>
      <c r="P1682" s="4"/>
      <c r="Q1682" s="4"/>
      <c r="R1682" s="4"/>
      <c r="S1682" s="4"/>
    </row>
    <row r="1683" spans="1:19" x14ac:dyDescent="0.25">
      <c r="A1683" s="37" t="s">
        <v>456</v>
      </c>
      <c r="B1683" s="6" t="s">
        <v>1006</v>
      </c>
      <c r="C1683" s="4">
        <f t="shared" si="217"/>
        <v>1175910.8899999999</v>
      </c>
      <c r="D1683" s="4">
        <f t="shared" si="218"/>
        <v>24637.26</v>
      </c>
      <c r="E1683" s="4"/>
      <c r="F1683" s="4"/>
      <c r="G1683" s="4"/>
      <c r="H1683" s="4"/>
      <c r="I1683" s="4"/>
      <c r="J1683" s="4"/>
      <c r="K1683" s="4">
        <v>1151273.6299999999</v>
      </c>
      <c r="L1683" s="1"/>
      <c r="M1683" s="4"/>
      <c r="N1683" s="5"/>
      <c r="O1683" s="4"/>
      <c r="P1683" s="4"/>
      <c r="Q1683" s="4"/>
      <c r="R1683" s="4"/>
      <c r="S1683" s="4"/>
    </row>
    <row r="1684" spans="1:19" x14ac:dyDescent="0.25">
      <c r="A1684" s="37" t="s">
        <v>458</v>
      </c>
      <c r="B1684" s="6" t="s">
        <v>1009</v>
      </c>
      <c r="C1684" s="4">
        <f t="shared" si="217"/>
        <v>567854.07999999996</v>
      </c>
      <c r="D1684" s="4">
        <f t="shared" si="218"/>
        <v>11897.48</v>
      </c>
      <c r="E1684" s="4"/>
      <c r="F1684" s="4"/>
      <c r="G1684" s="4"/>
      <c r="H1684" s="4"/>
      <c r="I1684" s="4"/>
      <c r="J1684" s="4"/>
      <c r="K1684" s="4">
        <v>555956.6</v>
      </c>
      <c r="L1684" s="1"/>
      <c r="M1684" s="4"/>
      <c r="N1684" s="5"/>
      <c r="O1684" s="4"/>
      <c r="P1684" s="4"/>
      <c r="Q1684" s="4"/>
      <c r="R1684" s="4"/>
      <c r="S1684" s="4"/>
    </row>
    <row r="1685" spans="1:19" x14ac:dyDescent="0.25">
      <c r="A1685" s="37" t="s">
        <v>460</v>
      </c>
      <c r="B1685" s="6" t="s">
        <v>1718</v>
      </c>
      <c r="C1685" s="4">
        <f t="shared" si="217"/>
        <v>501887.26</v>
      </c>
      <c r="D1685" s="4">
        <f t="shared" si="218"/>
        <v>10119.08</v>
      </c>
      <c r="E1685" s="4">
        <v>18914.169999999998</v>
      </c>
      <c r="F1685" s="4"/>
      <c r="G1685" s="4"/>
      <c r="H1685" s="4"/>
      <c r="I1685" s="4"/>
      <c r="J1685" s="4"/>
      <c r="K1685" s="4">
        <v>472854.01</v>
      </c>
      <c r="L1685" s="1"/>
      <c r="M1685" s="4"/>
      <c r="N1685" s="5"/>
      <c r="O1685" s="4"/>
      <c r="P1685" s="4"/>
      <c r="Q1685" s="4"/>
      <c r="R1685" s="4"/>
      <c r="S1685" s="4"/>
    </row>
    <row r="1686" spans="1:19" x14ac:dyDescent="0.25">
      <c r="A1686" s="37" t="s">
        <v>462</v>
      </c>
      <c r="B1686" s="6" t="s">
        <v>1012</v>
      </c>
      <c r="C1686" s="4">
        <f t="shared" si="217"/>
        <v>10689707.43</v>
      </c>
      <c r="D1686" s="4">
        <f t="shared" si="218"/>
        <v>223966.85</v>
      </c>
      <c r="E1686" s="4"/>
      <c r="F1686" s="4"/>
      <c r="G1686" s="4"/>
      <c r="H1686" s="4"/>
      <c r="I1686" s="4"/>
      <c r="J1686" s="4"/>
      <c r="K1686" s="4"/>
      <c r="L1686" s="1"/>
      <c r="M1686" s="4"/>
      <c r="N1686" s="5" t="s">
        <v>1673</v>
      </c>
      <c r="O1686" s="4">
        <v>10465740.58</v>
      </c>
      <c r="P1686" s="4"/>
      <c r="Q1686" s="4"/>
      <c r="R1686" s="4"/>
      <c r="S1686" s="4"/>
    </row>
    <row r="1687" spans="1:19" x14ac:dyDescent="0.25">
      <c r="A1687" s="37" t="s">
        <v>464</v>
      </c>
      <c r="B1687" s="6" t="s">
        <v>999</v>
      </c>
      <c r="C1687" s="4">
        <f t="shared" si="217"/>
        <v>1266243.01</v>
      </c>
      <c r="D1687" s="4">
        <f t="shared" si="218"/>
        <v>26529.87</v>
      </c>
      <c r="E1687" s="4"/>
      <c r="F1687" s="4">
        <v>536831.99</v>
      </c>
      <c r="G1687" s="4"/>
      <c r="H1687" s="4"/>
      <c r="I1687" s="4"/>
      <c r="J1687" s="4">
        <v>702881.15</v>
      </c>
      <c r="K1687" s="4"/>
      <c r="L1687" s="1"/>
      <c r="M1687" s="4"/>
      <c r="N1687" s="5"/>
      <c r="O1687" s="4"/>
      <c r="P1687" s="4"/>
      <c r="Q1687" s="4"/>
      <c r="R1687" s="4"/>
      <c r="S1687" s="4"/>
    </row>
    <row r="1688" spans="1:19" x14ac:dyDescent="0.25">
      <c r="A1688" s="37" t="s">
        <v>466</v>
      </c>
      <c r="B1688" s="6" t="s">
        <v>997</v>
      </c>
      <c r="C1688" s="4">
        <f t="shared" si="217"/>
        <v>2583249.58</v>
      </c>
      <c r="D1688" s="4">
        <f t="shared" si="218"/>
        <v>54123.310000000005</v>
      </c>
      <c r="E1688" s="4"/>
      <c r="F1688" s="4">
        <v>1095185.52</v>
      </c>
      <c r="G1688" s="4"/>
      <c r="H1688" s="4"/>
      <c r="I1688" s="4"/>
      <c r="J1688" s="4">
        <v>1433940.75</v>
      </c>
      <c r="K1688" s="4"/>
      <c r="L1688" s="1"/>
      <c r="M1688" s="4"/>
      <c r="N1688" s="5"/>
      <c r="O1688" s="4"/>
      <c r="P1688" s="4"/>
      <c r="Q1688" s="4"/>
      <c r="R1688" s="4"/>
      <c r="S1688" s="4"/>
    </row>
    <row r="1689" spans="1:19" ht="15" customHeight="1" x14ac:dyDescent="0.25">
      <c r="A1689" s="93" t="s">
        <v>1927</v>
      </c>
      <c r="B1689" s="94"/>
      <c r="C1689" s="2">
        <f t="shared" ref="C1689:M1689" si="219">SUM(C1671:C1688)</f>
        <v>101850358.87</v>
      </c>
      <c r="D1689" s="2">
        <f t="shared" si="219"/>
        <v>2133535.3700000006</v>
      </c>
      <c r="E1689" s="2">
        <f t="shared" si="219"/>
        <v>18914.169999999998</v>
      </c>
      <c r="F1689" s="2">
        <f t="shared" si="219"/>
        <v>1632017.51</v>
      </c>
      <c r="G1689" s="2">
        <f t="shared" si="219"/>
        <v>25961680.260000002</v>
      </c>
      <c r="H1689" s="2">
        <f t="shared" si="219"/>
        <v>12690045.510000002</v>
      </c>
      <c r="I1689" s="2">
        <f t="shared" si="219"/>
        <v>5703009.6999999993</v>
      </c>
      <c r="J1689" s="2">
        <f t="shared" si="219"/>
        <v>6793608.8800000008</v>
      </c>
      <c r="K1689" s="2">
        <f t="shared" si="219"/>
        <v>3230386.46</v>
      </c>
      <c r="L1689" s="15">
        <f t="shared" si="219"/>
        <v>0</v>
      </c>
      <c r="M1689" s="2">
        <f t="shared" si="219"/>
        <v>0</v>
      </c>
      <c r="N1689" s="2" t="s">
        <v>1675</v>
      </c>
      <c r="O1689" s="2">
        <f>SUM(O1671:O1688)</f>
        <v>21534521.509999998</v>
      </c>
      <c r="P1689" s="2">
        <f>SUM(P1671:P1688)</f>
        <v>11416290.27</v>
      </c>
      <c r="Q1689" s="2">
        <f>SUM(Q1671:Q1688)</f>
        <v>0</v>
      </c>
      <c r="R1689" s="2">
        <f>SUM(R1671:R1688)</f>
        <v>9022961.5199999996</v>
      </c>
      <c r="S1689" s="2">
        <f>SUM(S1671:S1688)</f>
        <v>1713387.71</v>
      </c>
    </row>
    <row r="1690" spans="1:19" ht="15" hidden="1" customHeight="1" x14ac:dyDescent="0.25">
      <c r="A1690" s="95" t="s">
        <v>1887</v>
      </c>
      <c r="B1690" s="96"/>
      <c r="C1690" s="97"/>
      <c r="D1690" s="2"/>
      <c r="E1690" s="2"/>
      <c r="F1690" s="2"/>
      <c r="G1690" s="2"/>
      <c r="H1690" s="2"/>
      <c r="I1690" s="2"/>
      <c r="J1690" s="2"/>
      <c r="K1690" s="2"/>
      <c r="L1690" s="15"/>
      <c r="M1690" s="2"/>
      <c r="N1690" s="3"/>
      <c r="O1690" s="2"/>
      <c r="P1690" s="2"/>
      <c r="Q1690" s="2"/>
      <c r="R1690" s="2"/>
      <c r="S1690" s="2"/>
    </row>
    <row r="1691" spans="1:19" hidden="1" x14ac:dyDescent="0.25">
      <c r="A1691" s="37" t="s">
        <v>468</v>
      </c>
      <c r="B1691" s="6" t="s">
        <v>1060</v>
      </c>
      <c r="C1691" s="4">
        <f t="shared" ref="C1691:C1722" si="220">ROUNDUP(SUM(D1691+E1691+F1691+G1691+H1691+I1691+J1691+K1691+M1691+O1691+P1691+Q1691+R1691+S1691),2)</f>
        <v>62034793.009999998</v>
      </c>
      <c r="D1691" s="4">
        <f t="shared" ref="D1691:D1722" si="221">ROUNDUP(SUM(F1691+G1691+H1691+I1691+J1691+K1691+M1691+O1691+P1691+Q1691+R1691+S1691)*0.0214,2)</f>
        <v>1299730.3500000001</v>
      </c>
      <c r="E1691" s="4"/>
      <c r="F1691" s="4"/>
      <c r="G1691" s="4"/>
      <c r="H1691" s="4">
        <v>7344340.2999999998</v>
      </c>
      <c r="I1691" s="4">
        <v>2880557.22</v>
      </c>
      <c r="J1691" s="4">
        <v>4198171.74</v>
      </c>
      <c r="K1691" s="4"/>
      <c r="L1691" s="1"/>
      <c r="M1691" s="4"/>
      <c r="N1691" s="5" t="s">
        <v>1674</v>
      </c>
      <c r="O1691" s="4">
        <v>21540940.450000003</v>
      </c>
      <c r="P1691" s="4"/>
      <c r="Q1691" s="4">
        <v>24771052.950000003</v>
      </c>
      <c r="R1691" s="4"/>
      <c r="S1691" s="4"/>
    </row>
    <row r="1692" spans="1:19" hidden="1" x14ac:dyDescent="0.25">
      <c r="A1692" s="37" t="s">
        <v>470</v>
      </c>
      <c r="B1692" s="6" t="s">
        <v>1062</v>
      </c>
      <c r="C1692" s="4">
        <f t="shared" si="220"/>
        <v>18473461.190000001</v>
      </c>
      <c r="D1692" s="4">
        <f t="shared" si="221"/>
        <v>387049.22000000003</v>
      </c>
      <c r="E1692" s="4"/>
      <c r="F1692" s="4">
        <v>2694769.62</v>
      </c>
      <c r="G1692" s="4">
        <v>3411679.05</v>
      </c>
      <c r="H1692" s="4">
        <v>2004540.09</v>
      </c>
      <c r="I1692" s="4">
        <v>842170.63</v>
      </c>
      <c r="J1692" s="4">
        <v>1383986.98</v>
      </c>
      <c r="K1692" s="4"/>
      <c r="L1692" s="1"/>
      <c r="M1692" s="4"/>
      <c r="N1692" s="5" t="s">
        <v>1674</v>
      </c>
      <c r="O1692" s="4">
        <v>7749265.5999999996</v>
      </c>
      <c r="P1692" s="4"/>
      <c r="Q1692" s="4"/>
      <c r="R1692" s="4"/>
      <c r="S1692" s="4"/>
    </row>
    <row r="1693" spans="1:19" hidden="1" x14ac:dyDescent="0.25">
      <c r="A1693" s="37" t="s">
        <v>472</v>
      </c>
      <c r="B1693" s="6" t="s">
        <v>1064</v>
      </c>
      <c r="C1693" s="4">
        <f t="shared" si="220"/>
        <v>18467813.57</v>
      </c>
      <c r="D1693" s="4">
        <f t="shared" si="221"/>
        <v>386930.89</v>
      </c>
      <c r="E1693" s="4"/>
      <c r="F1693" s="4">
        <v>2745250.34</v>
      </c>
      <c r="G1693" s="4">
        <v>3475589.53</v>
      </c>
      <c r="H1693" s="4">
        <v>2042090.85</v>
      </c>
      <c r="I1693" s="4">
        <v>857946.89</v>
      </c>
      <c r="J1693" s="4">
        <v>1409913.01</v>
      </c>
      <c r="K1693" s="4"/>
      <c r="L1693" s="1"/>
      <c r="M1693" s="4"/>
      <c r="N1693" s="5" t="s">
        <v>1674</v>
      </c>
      <c r="O1693" s="4">
        <v>7550092.0599999996</v>
      </c>
      <c r="P1693" s="4"/>
      <c r="Q1693" s="4"/>
      <c r="R1693" s="4"/>
      <c r="S1693" s="4"/>
    </row>
    <row r="1694" spans="1:19" hidden="1" x14ac:dyDescent="0.25">
      <c r="A1694" s="37" t="s">
        <v>474</v>
      </c>
      <c r="B1694" s="6" t="s">
        <v>1066</v>
      </c>
      <c r="C1694" s="4">
        <f t="shared" si="220"/>
        <v>120077119.86</v>
      </c>
      <c r="D1694" s="4">
        <f t="shared" si="221"/>
        <v>2515811.9899999998</v>
      </c>
      <c r="E1694" s="4"/>
      <c r="F1694" s="4">
        <v>10555981.939999999</v>
      </c>
      <c r="G1694" s="4">
        <v>13364267.629999999</v>
      </c>
      <c r="H1694" s="4">
        <v>7852207.0499999998</v>
      </c>
      <c r="I1694" s="4">
        <v>3298960.29</v>
      </c>
      <c r="J1694" s="4">
        <v>5421369.4100000001</v>
      </c>
      <c r="K1694" s="4"/>
      <c r="L1694" s="1"/>
      <c r="M1694" s="4"/>
      <c r="N1694" s="5" t="s">
        <v>1674</v>
      </c>
      <c r="O1694" s="4">
        <v>30736939.579999998</v>
      </c>
      <c r="P1694" s="4"/>
      <c r="Q1694" s="4">
        <v>46331581.969999999</v>
      </c>
      <c r="R1694" s="4"/>
      <c r="S1694" s="4"/>
    </row>
    <row r="1695" spans="1:19" hidden="1" x14ac:dyDescent="0.25">
      <c r="A1695" s="37" t="s">
        <v>476</v>
      </c>
      <c r="B1695" s="6" t="s">
        <v>1070</v>
      </c>
      <c r="C1695" s="4">
        <f t="shared" si="220"/>
        <v>117962311.93000001</v>
      </c>
      <c r="D1695" s="4">
        <f t="shared" si="221"/>
        <v>2471503.3099999996</v>
      </c>
      <c r="E1695" s="4"/>
      <c r="F1695" s="4">
        <v>12095610.23</v>
      </c>
      <c r="G1695" s="4"/>
      <c r="H1695" s="4">
        <v>7502488.5800000001</v>
      </c>
      <c r="I1695" s="4">
        <v>3151934.14</v>
      </c>
      <c r="J1695" s="4">
        <v>5179925.5599999996</v>
      </c>
      <c r="K1695" s="4"/>
      <c r="L1695" s="1"/>
      <c r="M1695" s="4"/>
      <c r="N1695" s="5" t="s">
        <v>1674</v>
      </c>
      <c r="O1695" s="4">
        <v>37298782.600000001</v>
      </c>
      <c r="P1695" s="4"/>
      <c r="Q1695" s="4">
        <v>50262067.509999998</v>
      </c>
      <c r="R1695" s="4"/>
      <c r="S1695" s="4"/>
    </row>
    <row r="1696" spans="1:19" hidden="1" x14ac:dyDescent="0.25">
      <c r="A1696" s="37" t="s">
        <v>478</v>
      </c>
      <c r="B1696" s="6" t="s">
        <v>1072</v>
      </c>
      <c r="C1696" s="4">
        <f t="shared" si="220"/>
        <v>25766148.199999999</v>
      </c>
      <c r="D1696" s="4">
        <f t="shared" si="221"/>
        <v>539842.94000000006</v>
      </c>
      <c r="E1696" s="4"/>
      <c r="F1696" s="4"/>
      <c r="G1696" s="4"/>
      <c r="H1696" s="4">
        <v>5364179.1500000004</v>
      </c>
      <c r="I1696" s="4">
        <v>2103909.1800000002</v>
      </c>
      <c r="J1696" s="4">
        <v>3066272.04</v>
      </c>
      <c r="K1696" s="4"/>
      <c r="L1696" s="1"/>
      <c r="M1696" s="4"/>
      <c r="N1696" s="5"/>
      <c r="O1696" s="4"/>
      <c r="P1696" s="4"/>
      <c r="Q1696" s="4">
        <v>14691944.890000001</v>
      </c>
      <c r="R1696" s="4"/>
      <c r="S1696" s="4"/>
    </row>
    <row r="1697" spans="1:19" hidden="1" x14ac:dyDescent="0.25">
      <c r="A1697" s="37" t="s">
        <v>480</v>
      </c>
      <c r="B1697" s="6" t="s">
        <v>1074</v>
      </c>
      <c r="C1697" s="4">
        <f t="shared" si="220"/>
        <v>48031499.840000004</v>
      </c>
      <c r="D1697" s="4">
        <f t="shared" si="221"/>
        <v>1006338.46</v>
      </c>
      <c r="E1697" s="4"/>
      <c r="F1697" s="4">
        <v>4768392.79</v>
      </c>
      <c r="G1697" s="4">
        <v>6992173.6299999999</v>
      </c>
      <c r="H1697" s="4">
        <v>4595463.95</v>
      </c>
      <c r="I1697" s="4">
        <v>1802407.89</v>
      </c>
      <c r="J1697" s="4">
        <v>2626859.0699999998</v>
      </c>
      <c r="K1697" s="4"/>
      <c r="L1697" s="1"/>
      <c r="M1697" s="4"/>
      <c r="N1697" s="5" t="s">
        <v>1673</v>
      </c>
      <c r="O1697" s="4">
        <v>14451980.049999999</v>
      </c>
      <c r="P1697" s="4"/>
      <c r="Q1697" s="4">
        <v>11787884</v>
      </c>
      <c r="R1697" s="4"/>
      <c r="S1697" s="4"/>
    </row>
    <row r="1698" spans="1:19" hidden="1" x14ac:dyDescent="0.25">
      <c r="A1698" s="37" t="s">
        <v>482</v>
      </c>
      <c r="B1698" s="6" t="s">
        <v>1058</v>
      </c>
      <c r="C1698" s="4">
        <f t="shared" si="220"/>
        <v>18749792</v>
      </c>
      <c r="D1698" s="4">
        <f t="shared" si="221"/>
        <v>392838.8</v>
      </c>
      <c r="E1698" s="4"/>
      <c r="F1698" s="4">
        <v>2791966.8499999996</v>
      </c>
      <c r="G1698" s="4">
        <v>3534734.37</v>
      </c>
      <c r="H1698" s="4">
        <v>2076841.54</v>
      </c>
      <c r="I1698" s="4">
        <v>872546.76</v>
      </c>
      <c r="J1698" s="4">
        <v>1433905.8</v>
      </c>
      <c r="K1698" s="4"/>
      <c r="L1698" s="1"/>
      <c r="M1698" s="4"/>
      <c r="N1698" s="5" t="s">
        <v>1674</v>
      </c>
      <c r="O1698" s="4">
        <v>7646957.8799999999</v>
      </c>
      <c r="P1698" s="4"/>
      <c r="Q1698" s="4"/>
      <c r="R1698" s="4"/>
      <c r="S1698" s="4"/>
    </row>
    <row r="1699" spans="1:19" hidden="1" x14ac:dyDescent="0.25">
      <c r="A1699" s="37" t="s">
        <v>484</v>
      </c>
      <c r="B1699" s="6" t="s">
        <v>1719</v>
      </c>
      <c r="C1699" s="4">
        <f t="shared" si="220"/>
        <v>47510157.689999998</v>
      </c>
      <c r="D1699" s="4">
        <f t="shared" si="221"/>
        <v>957902.19000000006</v>
      </c>
      <c r="E1699" s="4">
        <v>1790471.37</v>
      </c>
      <c r="F1699" s="4"/>
      <c r="G1699" s="4"/>
      <c r="H1699" s="4"/>
      <c r="I1699" s="4"/>
      <c r="J1699" s="4"/>
      <c r="K1699" s="4"/>
      <c r="L1699" s="1"/>
      <c r="M1699" s="4"/>
      <c r="N1699" s="5" t="s">
        <v>1674</v>
      </c>
      <c r="O1699" s="4">
        <v>44761784.129999995</v>
      </c>
      <c r="P1699" s="4"/>
      <c r="Q1699" s="4"/>
      <c r="R1699" s="4"/>
      <c r="S1699" s="4"/>
    </row>
    <row r="1700" spans="1:19" hidden="1" x14ac:dyDescent="0.25">
      <c r="A1700" s="37" t="s">
        <v>486</v>
      </c>
      <c r="B1700" s="6" t="s">
        <v>1720</v>
      </c>
      <c r="C1700" s="4">
        <f t="shared" si="220"/>
        <v>60151461.859999999</v>
      </c>
      <c r="D1700" s="4">
        <f t="shared" si="221"/>
        <v>1212776.79</v>
      </c>
      <c r="E1700" s="4">
        <v>2266872.5099999998</v>
      </c>
      <c r="F1700" s="4">
        <v>10872876.869999999</v>
      </c>
      <c r="G1700" s="4">
        <v>45798935.689999998</v>
      </c>
      <c r="H1700" s="4"/>
      <c r="I1700" s="4"/>
      <c r="J1700" s="4"/>
      <c r="K1700" s="4"/>
      <c r="L1700" s="1"/>
      <c r="M1700" s="4"/>
      <c r="N1700" s="5"/>
      <c r="O1700" s="4"/>
      <c r="P1700" s="4"/>
      <c r="Q1700" s="4"/>
      <c r="R1700" s="4"/>
      <c r="S1700" s="4"/>
    </row>
    <row r="1701" spans="1:19" hidden="1" x14ac:dyDescent="0.25">
      <c r="A1701" s="37" t="s">
        <v>488</v>
      </c>
      <c r="B1701" s="6" t="s">
        <v>1721</v>
      </c>
      <c r="C1701" s="4">
        <f t="shared" si="220"/>
        <v>67364881.530000001</v>
      </c>
      <c r="D1701" s="4">
        <f t="shared" si="221"/>
        <v>1358214.12</v>
      </c>
      <c r="E1701" s="4">
        <v>2538717.98</v>
      </c>
      <c r="F1701" s="4"/>
      <c r="G1701" s="4">
        <v>30501308.560000002</v>
      </c>
      <c r="H1701" s="4"/>
      <c r="I1701" s="4"/>
      <c r="J1701" s="4">
        <v>12373143.959999999</v>
      </c>
      <c r="K1701" s="4"/>
      <c r="L1701" s="1"/>
      <c r="M1701" s="4"/>
      <c r="N1701" s="5"/>
      <c r="O1701" s="4"/>
      <c r="P1701" s="4">
        <v>20593496.91</v>
      </c>
      <c r="Q1701" s="4"/>
      <c r="R1701" s="4"/>
      <c r="S1701" s="4"/>
    </row>
    <row r="1702" spans="1:19" hidden="1" x14ac:dyDescent="0.25">
      <c r="A1702" s="37" t="s">
        <v>490</v>
      </c>
      <c r="B1702" s="6" t="s">
        <v>1722</v>
      </c>
      <c r="C1702" s="4">
        <f t="shared" si="220"/>
        <v>100661415.54000001</v>
      </c>
      <c r="D1702" s="4">
        <f t="shared" si="221"/>
        <v>2029540.51</v>
      </c>
      <c r="E1702" s="4">
        <v>3793533.6599999997</v>
      </c>
      <c r="F1702" s="4"/>
      <c r="G1702" s="4">
        <v>35440294.149999999</v>
      </c>
      <c r="H1702" s="4">
        <v>23292444.680000003</v>
      </c>
      <c r="I1702" s="4">
        <v>9135679.6199999992</v>
      </c>
      <c r="J1702" s="4">
        <v>13314421.41</v>
      </c>
      <c r="K1702" s="4"/>
      <c r="L1702" s="1"/>
      <c r="M1702" s="4"/>
      <c r="N1702" s="5"/>
      <c r="O1702" s="4"/>
      <c r="P1702" s="4">
        <v>13655501.51</v>
      </c>
      <c r="Q1702" s="4"/>
      <c r="R1702" s="4"/>
      <c r="S1702" s="4"/>
    </row>
    <row r="1703" spans="1:19" hidden="1" x14ac:dyDescent="0.25">
      <c r="A1703" s="37" t="s">
        <v>492</v>
      </c>
      <c r="B1703" s="6" t="s">
        <v>1081</v>
      </c>
      <c r="C1703" s="4">
        <f t="shared" si="220"/>
        <v>40747082.770000003</v>
      </c>
      <c r="D1703" s="4">
        <f t="shared" si="221"/>
        <v>853718.01</v>
      </c>
      <c r="E1703" s="4"/>
      <c r="F1703" s="4">
        <v>6247354.3799999999</v>
      </c>
      <c r="G1703" s="4"/>
      <c r="H1703" s="4">
        <v>6020790.0499999998</v>
      </c>
      <c r="I1703" s="4">
        <v>3441603.96</v>
      </c>
      <c r="J1703" s="4">
        <v>2361441.54</v>
      </c>
      <c r="K1703" s="4"/>
      <c r="L1703" s="1"/>
      <c r="M1703" s="4"/>
      <c r="N1703" s="5"/>
      <c r="O1703" s="4"/>
      <c r="P1703" s="4"/>
      <c r="Q1703" s="4">
        <v>21822174.829999998</v>
      </c>
      <c r="R1703" s="4"/>
      <c r="S1703" s="4"/>
    </row>
    <row r="1704" spans="1:19" hidden="1" x14ac:dyDescent="0.25">
      <c r="A1704" s="37" t="s">
        <v>494</v>
      </c>
      <c r="B1704" s="6" t="s">
        <v>1083</v>
      </c>
      <c r="C1704" s="4">
        <f t="shared" si="220"/>
        <v>7312578.6100000003</v>
      </c>
      <c r="D1704" s="4">
        <f t="shared" si="221"/>
        <v>153210.48000000001</v>
      </c>
      <c r="E1704" s="4"/>
      <c r="F1704" s="4">
        <v>2785782.8</v>
      </c>
      <c r="G1704" s="4"/>
      <c r="H1704" s="4">
        <v>2072241.45</v>
      </c>
      <c r="I1704" s="4">
        <v>870614.11</v>
      </c>
      <c r="J1704" s="4">
        <v>1430729.77</v>
      </c>
      <c r="K1704" s="4"/>
      <c r="L1704" s="1"/>
      <c r="M1704" s="4"/>
      <c r="N1704" s="5"/>
      <c r="O1704" s="4"/>
      <c r="P1704" s="4"/>
      <c r="Q1704" s="4"/>
      <c r="R1704" s="4"/>
      <c r="S1704" s="4"/>
    </row>
    <row r="1705" spans="1:19" hidden="1" x14ac:dyDescent="0.25">
      <c r="A1705" s="37" t="s">
        <v>495</v>
      </c>
      <c r="B1705" s="6" t="s">
        <v>1085</v>
      </c>
      <c r="C1705" s="4">
        <f t="shared" si="220"/>
        <v>12506577.75</v>
      </c>
      <c r="D1705" s="4">
        <f t="shared" si="221"/>
        <v>262033.26</v>
      </c>
      <c r="E1705" s="4"/>
      <c r="F1705" s="4"/>
      <c r="G1705" s="4"/>
      <c r="H1705" s="4">
        <v>6235018.3499999996</v>
      </c>
      <c r="I1705" s="4">
        <v>2445465</v>
      </c>
      <c r="J1705" s="4">
        <v>3564061.14</v>
      </c>
      <c r="K1705" s="4"/>
      <c r="L1705" s="1"/>
      <c r="M1705" s="4"/>
      <c r="N1705" s="5"/>
      <c r="O1705" s="4"/>
      <c r="P1705" s="4"/>
      <c r="Q1705" s="4"/>
      <c r="R1705" s="4"/>
      <c r="S1705" s="4"/>
    </row>
    <row r="1706" spans="1:19" hidden="1" x14ac:dyDescent="0.25">
      <c r="A1706" s="37" t="s">
        <v>496</v>
      </c>
      <c r="B1706" s="6" t="s">
        <v>1089</v>
      </c>
      <c r="C1706" s="4">
        <f t="shared" si="220"/>
        <v>10794074.300000001</v>
      </c>
      <c r="D1706" s="4">
        <f t="shared" si="221"/>
        <v>226153.51</v>
      </c>
      <c r="E1706" s="4"/>
      <c r="F1706" s="4">
        <v>2754929.73</v>
      </c>
      <c r="G1706" s="4">
        <v>3487844</v>
      </c>
      <c r="H1706" s="4">
        <v>2049290.99</v>
      </c>
      <c r="I1706" s="4">
        <v>860971.9</v>
      </c>
      <c r="J1706" s="4">
        <v>1414884.17</v>
      </c>
      <c r="K1706" s="4"/>
      <c r="L1706" s="1"/>
      <c r="M1706" s="4"/>
      <c r="N1706" s="5"/>
      <c r="O1706" s="4"/>
      <c r="P1706" s="4"/>
      <c r="Q1706" s="4"/>
      <c r="R1706" s="4"/>
      <c r="S1706" s="4"/>
    </row>
    <row r="1707" spans="1:19" hidden="1" x14ac:dyDescent="0.25">
      <c r="A1707" s="37" t="s">
        <v>498</v>
      </c>
      <c r="B1707" s="6" t="s">
        <v>1091</v>
      </c>
      <c r="C1707" s="4">
        <f t="shared" si="220"/>
        <v>28420315.34</v>
      </c>
      <c r="D1707" s="4">
        <f t="shared" si="221"/>
        <v>595452.07999999996</v>
      </c>
      <c r="E1707" s="4"/>
      <c r="F1707" s="4"/>
      <c r="G1707" s="4">
        <v>8764039.9000000004</v>
      </c>
      <c r="H1707" s="4">
        <v>5783611.8799999999</v>
      </c>
      <c r="I1707" s="4">
        <v>2525467.81</v>
      </c>
      <c r="J1707" s="4">
        <v>3306045.6399999997</v>
      </c>
      <c r="K1707" s="4"/>
      <c r="L1707" s="1"/>
      <c r="M1707" s="4"/>
      <c r="N1707" s="5"/>
      <c r="O1707" s="4"/>
      <c r="P1707" s="4">
        <v>7445698.0299999993</v>
      </c>
      <c r="Q1707" s="4"/>
      <c r="R1707" s="4"/>
      <c r="S1707" s="4"/>
    </row>
    <row r="1708" spans="1:19" hidden="1" x14ac:dyDescent="0.25">
      <c r="A1708" s="37" t="s">
        <v>500</v>
      </c>
      <c r="B1708" s="6" t="s">
        <v>1093</v>
      </c>
      <c r="C1708" s="4">
        <f t="shared" si="220"/>
        <v>66139446.890000001</v>
      </c>
      <c r="D1708" s="4">
        <f t="shared" si="221"/>
        <v>1385729.56</v>
      </c>
      <c r="E1708" s="4"/>
      <c r="F1708" s="4">
        <v>7089684.1200000001</v>
      </c>
      <c r="G1708" s="4">
        <v>8975805.0399999991</v>
      </c>
      <c r="H1708" s="4">
        <v>5273755.4799999995</v>
      </c>
      <c r="I1708" s="4">
        <v>2215671.3199999998</v>
      </c>
      <c r="J1708" s="4">
        <v>3641138.91</v>
      </c>
      <c r="K1708" s="4"/>
      <c r="L1708" s="1"/>
      <c r="M1708" s="4"/>
      <c r="N1708" s="5" t="s">
        <v>1674</v>
      </c>
      <c r="O1708" s="4">
        <v>19246911.920000002</v>
      </c>
      <c r="P1708" s="4"/>
      <c r="Q1708" s="4">
        <v>18310750.539999999</v>
      </c>
      <c r="R1708" s="4"/>
      <c r="S1708" s="4"/>
    </row>
    <row r="1709" spans="1:19" hidden="1" x14ac:dyDescent="0.25">
      <c r="A1709" s="37" t="s">
        <v>502</v>
      </c>
      <c r="B1709" s="6" t="s">
        <v>1097</v>
      </c>
      <c r="C1709" s="4">
        <f t="shared" si="220"/>
        <v>19013041.390000001</v>
      </c>
      <c r="D1709" s="4">
        <f t="shared" si="221"/>
        <v>398354.31</v>
      </c>
      <c r="E1709" s="4"/>
      <c r="F1709" s="4"/>
      <c r="G1709" s="4">
        <v>8309893.6299999999</v>
      </c>
      <c r="H1709" s="4">
        <v>4882497.6499999994</v>
      </c>
      <c r="I1709" s="4">
        <v>2051291.54</v>
      </c>
      <c r="J1709" s="4">
        <v>3371004.26</v>
      </c>
      <c r="K1709" s="4"/>
      <c r="L1709" s="1"/>
      <c r="M1709" s="4"/>
      <c r="N1709" s="5"/>
      <c r="O1709" s="4"/>
      <c r="P1709" s="4"/>
      <c r="Q1709" s="4"/>
      <c r="R1709" s="4"/>
      <c r="S1709" s="4"/>
    </row>
    <row r="1710" spans="1:19" hidden="1" x14ac:dyDescent="0.25">
      <c r="A1710" s="37" t="s">
        <v>504</v>
      </c>
      <c r="B1710" s="6" t="s">
        <v>1101</v>
      </c>
      <c r="C1710" s="4">
        <f t="shared" si="220"/>
        <v>22941103.899999999</v>
      </c>
      <c r="D1710" s="4">
        <f t="shared" si="221"/>
        <v>480653.64</v>
      </c>
      <c r="E1710" s="4"/>
      <c r="F1710" s="4">
        <v>3248847.5999999996</v>
      </c>
      <c r="G1710" s="4">
        <v>4113162.47</v>
      </c>
      <c r="H1710" s="4">
        <v>2416698.34</v>
      </c>
      <c r="I1710" s="4">
        <v>1015331.34</v>
      </c>
      <c r="J1710" s="4">
        <v>1668551.83</v>
      </c>
      <c r="K1710" s="4"/>
      <c r="L1710" s="1"/>
      <c r="M1710" s="4"/>
      <c r="N1710" s="5" t="s">
        <v>1674</v>
      </c>
      <c r="O1710" s="4">
        <v>9997858.6799999997</v>
      </c>
      <c r="P1710" s="4"/>
      <c r="Q1710" s="4"/>
      <c r="R1710" s="4"/>
      <c r="S1710" s="4"/>
    </row>
    <row r="1711" spans="1:19" hidden="1" x14ac:dyDescent="0.25">
      <c r="A1711" s="37" t="s">
        <v>506</v>
      </c>
      <c r="B1711" s="6" t="s">
        <v>1103</v>
      </c>
      <c r="C1711" s="4">
        <f t="shared" si="220"/>
        <v>89391241.879999995</v>
      </c>
      <c r="D1711" s="4">
        <f t="shared" si="221"/>
        <v>1872892.68</v>
      </c>
      <c r="E1711" s="4"/>
      <c r="F1711" s="4">
        <v>11108468.25</v>
      </c>
      <c r="G1711" s="4">
        <v>16288997.629999999</v>
      </c>
      <c r="H1711" s="4">
        <v>10705612.5</v>
      </c>
      <c r="I1711" s="4">
        <v>4198897.13</v>
      </c>
      <c r="J1711" s="4">
        <v>6119542.1299999999</v>
      </c>
      <c r="K1711" s="4"/>
      <c r="L1711" s="1"/>
      <c r="M1711" s="4"/>
      <c r="N1711" s="5"/>
      <c r="O1711" s="4"/>
      <c r="P1711" s="4"/>
      <c r="Q1711" s="4">
        <v>39096831.559999995</v>
      </c>
      <c r="R1711" s="4"/>
      <c r="S1711" s="4"/>
    </row>
    <row r="1712" spans="1:19" hidden="1" x14ac:dyDescent="0.25">
      <c r="A1712" s="37" t="s">
        <v>508</v>
      </c>
      <c r="B1712" s="6" t="s">
        <v>1109</v>
      </c>
      <c r="C1712" s="4">
        <f t="shared" si="220"/>
        <v>47973007.520000003</v>
      </c>
      <c r="D1712" s="4">
        <f t="shared" si="221"/>
        <v>1005112.95</v>
      </c>
      <c r="E1712" s="4"/>
      <c r="F1712" s="4">
        <v>3158663.04</v>
      </c>
      <c r="G1712" s="4"/>
      <c r="H1712" s="4">
        <v>2335270.5</v>
      </c>
      <c r="I1712" s="4">
        <v>1041331.5</v>
      </c>
      <c r="J1712" s="4">
        <v>1612332.36</v>
      </c>
      <c r="K1712" s="4"/>
      <c r="L1712" s="1"/>
      <c r="M1712" s="4"/>
      <c r="N1712" s="5" t="s">
        <v>1674</v>
      </c>
      <c r="O1712" s="4">
        <v>24434287.490000002</v>
      </c>
      <c r="P1712" s="4">
        <v>14386009.68</v>
      </c>
      <c r="Q1712" s="4"/>
      <c r="R1712" s="4"/>
      <c r="S1712" s="4"/>
    </row>
    <row r="1713" spans="1:19" hidden="1" x14ac:dyDescent="0.25">
      <c r="A1713" s="37" t="s">
        <v>510</v>
      </c>
      <c r="B1713" s="6" t="s">
        <v>1982</v>
      </c>
      <c r="C1713" s="4">
        <f t="shared" si="220"/>
        <v>9776134.7699999996</v>
      </c>
      <c r="D1713" s="4">
        <f t="shared" si="221"/>
        <v>204826.01</v>
      </c>
      <c r="E1713" s="4"/>
      <c r="F1713" s="4">
        <v>2106272.75</v>
      </c>
      <c r="G1713" s="4">
        <v>3304006.13</v>
      </c>
      <c r="H1713" s="4">
        <v>1947742</v>
      </c>
      <c r="I1713" s="4">
        <v>868524</v>
      </c>
      <c r="J1713" s="4">
        <v>1344763.8800000001</v>
      </c>
      <c r="K1713" s="4"/>
      <c r="L1713" s="1"/>
      <c r="M1713" s="4"/>
      <c r="N1713" s="5"/>
      <c r="O1713" s="4"/>
      <c r="P1713" s="4"/>
      <c r="Q1713" s="4"/>
      <c r="R1713" s="4"/>
      <c r="S1713" s="4"/>
    </row>
    <row r="1714" spans="1:19" hidden="1" x14ac:dyDescent="0.25">
      <c r="A1714" s="37" t="s">
        <v>512</v>
      </c>
      <c r="B1714" s="6" t="s">
        <v>1114</v>
      </c>
      <c r="C1714" s="4">
        <f t="shared" si="220"/>
        <v>69740484.409999996</v>
      </c>
      <c r="D1714" s="4">
        <f t="shared" si="221"/>
        <v>1461177.18</v>
      </c>
      <c r="E1714" s="4"/>
      <c r="F1714" s="4">
        <v>7069641.7000000002</v>
      </c>
      <c r="G1714" s="4">
        <v>8866254.2699999996</v>
      </c>
      <c r="H1714" s="4">
        <v>5226744.83</v>
      </c>
      <c r="I1714" s="4">
        <v>2330682.48</v>
      </c>
      <c r="J1714" s="4">
        <v>3608682.5199999996</v>
      </c>
      <c r="K1714" s="4"/>
      <c r="L1714" s="1"/>
      <c r="M1714" s="4"/>
      <c r="N1714" s="5" t="s">
        <v>1674</v>
      </c>
      <c r="O1714" s="4">
        <v>17367749.57</v>
      </c>
      <c r="P1714" s="4"/>
      <c r="Q1714" s="4">
        <v>23809551.860000003</v>
      </c>
      <c r="R1714" s="4"/>
      <c r="S1714" s="4"/>
    </row>
    <row r="1715" spans="1:19" hidden="1" x14ac:dyDescent="0.25">
      <c r="A1715" s="37" t="s">
        <v>514</v>
      </c>
      <c r="B1715" s="6" t="s">
        <v>1107</v>
      </c>
      <c r="C1715" s="4">
        <f t="shared" si="220"/>
        <v>14175204.289999999</v>
      </c>
      <c r="D1715" s="4">
        <f t="shared" si="221"/>
        <v>296993.71000000002</v>
      </c>
      <c r="E1715" s="4"/>
      <c r="F1715" s="4">
        <v>3183825.48</v>
      </c>
      <c r="G1715" s="4">
        <v>4668629.78</v>
      </c>
      <c r="H1715" s="4">
        <v>3068362</v>
      </c>
      <c r="I1715" s="4">
        <v>1203456.26</v>
      </c>
      <c r="J1715" s="4">
        <v>1753937.06</v>
      </c>
      <c r="K1715" s="4"/>
      <c r="L1715" s="1"/>
      <c r="M1715" s="4"/>
      <c r="N1715" s="5"/>
      <c r="O1715" s="4"/>
      <c r="P1715" s="4"/>
      <c r="Q1715" s="4"/>
      <c r="R1715" s="4"/>
      <c r="S1715" s="4"/>
    </row>
    <row r="1716" spans="1:19" hidden="1" x14ac:dyDescent="0.25">
      <c r="A1716" s="37" t="s">
        <v>515</v>
      </c>
      <c r="B1716" s="6" t="s">
        <v>1118</v>
      </c>
      <c r="C1716" s="4">
        <f t="shared" si="220"/>
        <v>9167893.9299999997</v>
      </c>
      <c r="D1716" s="4">
        <f t="shared" si="221"/>
        <v>192082.37</v>
      </c>
      <c r="E1716" s="4"/>
      <c r="F1716" s="4"/>
      <c r="G1716" s="4">
        <v>8975811.5600000005</v>
      </c>
      <c r="H1716" s="4"/>
      <c r="I1716" s="4"/>
      <c r="J1716" s="4"/>
      <c r="K1716" s="4"/>
      <c r="L1716" s="1"/>
      <c r="M1716" s="4"/>
      <c r="N1716" s="5"/>
      <c r="O1716" s="4"/>
      <c r="P1716" s="4"/>
      <c r="Q1716" s="4"/>
      <c r="R1716" s="4"/>
      <c r="S1716" s="4"/>
    </row>
    <row r="1717" spans="1:19" hidden="1" x14ac:dyDescent="0.25">
      <c r="A1717" s="37" t="s">
        <v>517</v>
      </c>
      <c r="B1717" s="6" t="s">
        <v>1120</v>
      </c>
      <c r="C1717" s="4">
        <f t="shared" si="220"/>
        <v>70496073.109999999</v>
      </c>
      <c r="D1717" s="4">
        <f t="shared" si="221"/>
        <v>1477008</v>
      </c>
      <c r="E1717" s="4"/>
      <c r="F1717" s="4">
        <v>10280724.23</v>
      </c>
      <c r="G1717" s="4">
        <v>13015781.08</v>
      </c>
      <c r="H1717" s="4">
        <v>7647452.9500000002</v>
      </c>
      <c r="I1717" s="4">
        <v>3212936.63</v>
      </c>
      <c r="J1717" s="4">
        <v>5280001.8199999994</v>
      </c>
      <c r="K1717" s="4"/>
      <c r="L1717" s="1"/>
      <c r="M1717" s="4"/>
      <c r="N1717" s="5" t="s">
        <v>1674</v>
      </c>
      <c r="O1717" s="4">
        <v>29582168.399999999</v>
      </c>
      <c r="P1717" s="4"/>
      <c r="Q1717" s="4"/>
      <c r="R1717" s="4"/>
      <c r="S1717" s="4"/>
    </row>
    <row r="1718" spans="1:19" hidden="1" x14ac:dyDescent="0.25">
      <c r="A1718" s="37" t="s">
        <v>519</v>
      </c>
      <c r="B1718" s="6" t="s">
        <v>1122</v>
      </c>
      <c r="C1718" s="4">
        <f t="shared" si="220"/>
        <v>16329920.699999999</v>
      </c>
      <c r="D1718" s="4">
        <f t="shared" si="221"/>
        <v>342138.54000000004</v>
      </c>
      <c r="E1718" s="4"/>
      <c r="F1718" s="4"/>
      <c r="G1718" s="4">
        <v>6979460.2699999996</v>
      </c>
      <c r="H1718" s="4">
        <v>4587108.3499999996</v>
      </c>
      <c r="I1718" s="4">
        <v>1799130.7</v>
      </c>
      <c r="J1718" s="4">
        <v>2622082.84</v>
      </c>
      <c r="K1718" s="4"/>
      <c r="L1718" s="1"/>
      <c r="M1718" s="4"/>
      <c r="N1718" s="5"/>
      <c r="O1718" s="4"/>
      <c r="P1718" s="4"/>
      <c r="Q1718" s="4"/>
      <c r="R1718" s="4"/>
      <c r="S1718" s="4"/>
    </row>
    <row r="1719" spans="1:19" hidden="1" x14ac:dyDescent="0.25">
      <c r="A1719" s="37" t="s">
        <v>521</v>
      </c>
      <c r="B1719" s="6" t="s">
        <v>1124</v>
      </c>
      <c r="C1719" s="4">
        <f t="shared" si="220"/>
        <v>38028216.740000002</v>
      </c>
      <c r="D1719" s="4">
        <f t="shared" si="221"/>
        <v>796753.32000000007</v>
      </c>
      <c r="E1719" s="4"/>
      <c r="F1719" s="4"/>
      <c r="G1719" s="4"/>
      <c r="H1719" s="4">
        <v>4505873.3499999996</v>
      </c>
      <c r="I1719" s="4">
        <v>1767269.15</v>
      </c>
      <c r="J1719" s="4">
        <v>2575647.29</v>
      </c>
      <c r="K1719" s="4"/>
      <c r="L1719" s="1"/>
      <c r="M1719" s="4"/>
      <c r="N1719" s="5" t="s">
        <v>1674</v>
      </c>
      <c r="O1719" s="4">
        <v>13374624.26</v>
      </c>
      <c r="P1719" s="4"/>
      <c r="Q1719" s="4">
        <v>15008049.369999999</v>
      </c>
      <c r="R1719" s="4"/>
      <c r="S1719" s="4"/>
    </row>
    <row r="1720" spans="1:19" hidden="1" x14ac:dyDescent="0.25">
      <c r="A1720" s="37" t="s">
        <v>522</v>
      </c>
      <c r="B1720" s="6" t="s">
        <v>1126</v>
      </c>
      <c r="C1720" s="4">
        <f t="shared" si="220"/>
        <v>14393944.23</v>
      </c>
      <c r="D1720" s="4">
        <f t="shared" si="221"/>
        <v>301576.67</v>
      </c>
      <c r="E1720" s="4"/>
      <c r="F1720" s="4">
        <v>3232955.6199999996</v>
      </c>
      <c r="G1720" s="4">
        <v>4740672.18</v>
      </c>
      <c r="H1720" s="4">
        <v>3115710.4</v>
      </c>
      <c r="I1720" s="4">
        <v>1222027</v>
      </c>
      <c r="J1720" s="4">
        <v>1781002.36</v>
      </c>
      <c r="K1720" s="4"/>
      <c r="L1720" s="1"/>
      <c r="M1720" s="4"/>
      <c r="N1720" s="5"/>
      <c r="O1720" s="4"/>
      <c r="P1720" s="4"/>
      <c r="Q1720" s="4"/>
      <c r="R1720" s="4"/>
      <c r="S1720" s="4"/>
    </row>
    <row r="1721" spans="1:19" hidden="1" x14ac:dyDescent="0.25">
      <c r="A1721" s="37" t="s">
        <v>524</v>
      </c>
      <c r="B1721" s="6" t="s">
        <v>1130</v>
      </c>
      <c r="C1721" s="4">
        <f t="shared" si="220"/>
        <v>37033737.640000001</v>
      </c>
      <c r="D1721" s="4">
        <f t="shared" si="221"/>
        <v>775917.36</v>
      </c>
      <c r="E1721" s="4"/>
      <c r="F1721" s="4"/>
      <c r="G1721" s="4">
        <v>6933021.1699999999</v>
      </c>
      <c r="H1721" s="4"/>
      <c r="I1721" s="4"/>
      <c r="J1721" s="4"/>
      <c r="K1721" s="4"/>
      <c r="L1721" s="1"/>
      <c r="M1721" s="4"/>
      <c r="N1721" s="5" t="s">
        <v>1673</v>
      </c>
      <c r="O1721" s="4">
        <v>14324854.99</v>
      </c>
      <c r="P1721" s="4"/>
      <c r="Q1721" s="4">
        <v>14999944.119999999</v>
      </c>
      <c r="R1721" s="4"/>
      <c r="S1721" s="4"/>
    </row>
    <row r="1722" spans="1:19" hidden="1" x14ac:dyDescent="0.25">
      <c r="A1722" s="37" t="s">
        <v>526</v>
      </c>
      <c r="B1722" s="6" t="s">
        <v>1132</v>
      </c>
      <c r="C1722" s="4">
        <f t="shared" si="220"/>
        <v>38283897.789999999</v>
      </c>
      <c r="D1722" s="4">
        <f t="shared" si="221"/>
        <v>802110.26</v>
      </c>
      <c r="E1722" s="4"/>
      <c r="F1722" s="4">
        <v>5995562.4299999997</v>
      </c>
      <c r="G1722" s="4">
        <v>8791644.3599999994</v>
      </c>
      <c r="H1722" s="4">
        <v>11556259</v>
      </c>
      <c r="I1722" s="4">
        <v>4532533.07</v>
      </c>
      <c r="J1722" s="4">
        <v>6605788.6699999999</v>
      </c>
      <c r="K1722" s="4"/>
      <c r="L1722" s="1"/>
      <c r="M1722" s="4"/>
      <c r="N1722" s="5"/>
      <c r="O1722" s="4"/>
      <c r="P1722" s="4"/>
      <c r="Q1722" s="4"/>
      <c r="R1722" s="4"/>
      <c r="S1722" s="4"/>
    </row>
    <row r="1723" spans="1:19" hidden="1" x14ac:dyDescent="0.25">
      <c r="A1723" s="37" t="s">
        <v>528</v>
      </c>
      <c r="B1723" s="6" t="s">
        <v>1134</v>
      </c>
      <c r="C1723" s="4">
        <f t="shared" ref="C1723:C1754" si="222">ROUNDUP(SUM(D1723+E1723+F1723+G1723+H1723+I1723+J1723+K1723+M1723+O1723+P1723+Q1723+R1723+S1723),2)</f>
        <v>9038210.1199999992</v>
      </c>
      <c r="D1723" s="4">
        <f t="shared" ref="D1723:D1754" si="223">ROUNDUP(SUM(F1723+G1723+H1723+I1723+J1723+K1723+M1723+O1723+P1723+Q1723+R1723+S1723)*0.0214,2)</f>
        <v>189365.28</v>
      </c>
      <c r="E1723" s="4"/>
      <c r="F1723" s="4">
        <v>2306787.3299999996</v>
      </c>
      <c r="G1723" s="4">
        <v>2920478.96</v>
      </c>
      <c r="H1723" s="4">
        <v>1715934.32</v>
      </c>
      <c r="I1723" s="4">
        <v>720918.23</v>
      </c>
      <c r="J1723" s="4">
        <v>1184726</v>
      </c>
      <c r="K1723" s="4"/>
      <c r="L1723" s="1"/>
      <c r="M1723" s="4"/>
      <c r="N1723" s="5"/>
      <c r="O1723" s="4"/>
      <c r="P1723" s="4"/>
      <c r="Q1723" s="4"/>
      <c r="R1723" s="4"/>
      <c r="S1723" s="4"/>
    </row>
    <row r="1724" spans="1:19" hidden="1" x14ac:dyDescent="0.25">
      <c r="A1724" s="37" t="s">
        <v>530</v>
      </c>
      <c r="B1724" s="6" t="s">
        <v>1142</v>
      </c>
      <c r="C1724" s="4">
        <f t="shared" si="222"/>
        <v>53900489.109999999</v>
      </c>
      <c r="D1724" s="4">
        <f t="shared" si="223"/>
        <v>1129303.3800000001</v>
      </c>
      <c r="E1724" s="4"/>
      <c r="F1724" s="4">
        <v>5540145.3399999999</v>
      </c>
      <c r="G1724" s="4">
        <v>8123839.5999999996</v>
      </c>
      <c r="H1724" s="4"/>
      <c r="I1724" s="4"/>
      <c r="J1724" s="4"/>
      <c r="K1724" s="4"/>
      <c r="L1724" s="1"/>
      <c r="M1724" s="4"/>
      <c r="N1724" s="5" t="s">
        <v>1674</v>
      </c>
      <c r="O1724" s="4">
        <v>16466873.189999999</v>
      </c>
      <c r="P1724" s="4"/>
      <c r="Q1724" s="4">
        <v>22640327.600000001</v>
      </c>
      <c r="R1724" s="4"/>
      <c r="S1724" s="4"/>
    </row>
    <row r="1725" spans="1:19" hidden="1" x14ac:dyDescent="0.25">
      <c r="A1725" s="37" t="s">
        <v>532</v>
      </c>
      <c r="B1725" s="6" t="s">
        <v>1144</v>
      </c>
      <c r="C1725" s="4">
        <f t="shared" si="222"/>
        <v>40043852.299999997</v>
      </c>
      <c r="D1725" s="4">
        <f t="shared" si="223"/>
        <v>838984.18</v>
      </c>
      <c r="E1725" s="4"/>
      <c r="F1725" s="4">
        <v>5706682.0499999998</v>
      </c>
      <c r="G1725" s="4">
        <v>8368042.1299999999</v>
      </c>
      <c r="H1725" s="4">
        <v>5499725.5499999998</v>
      </c>
      <c r="I1725" s="4">
        <v>2157072.46</v>
      </c>
      <c r="J1725" s="4">
        <v>3143753.0799999996</v>
      </c>
      <c r="K1725" s="4"/>
      <c r="L1725" s="1"/>
      <c r="M1725" s="4"/>
      <c r="N1725" s="5"/>
      <c r="O1725" s="4"/>
      <c r="P1725" s="4"/>
      <c r="Q1725" s="4">
        <v>14329592.85</v>
      </c>
      <c r="R1725" s="4"/>
      <c r="S1725" s="4"/>
    </row>
    <row r="1726" spans="1:19" hidden="1" x14ac:dyDescent="0.25">
      <c r="A1726" s="37" t="s">
        <v>534</v>
      </c>
      <c r="B1726" s="6" t="s">
        <v>1138</v>
      </c>
      <c r="C1726" s="4">
        <f t="shared" si="222"/>
        <v>26208251.350000001</v>
      </c>
      <c r="D1726" s="4">
        <f t="shared" si="223"/>
        <v>549105.72</v>
      </c>
      <c r="E1726" s="4"/>
      <c r="F1726" s="4"/>
      <c r="G1726" s="4">
        <v>8416246.9700000007</v>
      </c>
      <c r="H1726" s="4">
        <v>5531407.2000000002</v>
      </c>
      <c r="I1726" s="4">
        <v>2169498.46</v>
      </c>
      <c r="J1726" s="4">
        <v>3161862.94</v>
      </c>
      <c r="K1726" s="4"/>
      <c r="L1726" s="1"/>
      <c r="M1726" s="4"/>
      <c r="N1726" s="5"/>
      <c r="O1726" s="4"/>
      <c r="P1726" s="4">
        <v>6380130.0599999996</v>
      </c>
      <c r="Q1726" s="4"/>
      <c r="R1726" s="4"/>
      <c r="S1726" s="4"/>
    </row>
    <row r="1727" spans="1:19" hidden="1" x14ac:dyDescent="0.25">
      <c r="A1727" s="37" t="s">
        <v>536</v>
      </c>
      <c r="B1727" s="6" t="s">
        <v>1146</v>
      </c>
      <c r="C1727" s="4">
        <f t="shared" si="222"/>
        <v>14240705.51</v>
      </c>
      <c r="D1727" s="4">
        <f t="shared" si="223"/>
        <v>298366.07</v>
      </c>
      <c r="E1727" s="4"/>
      <c r="F1727" s="4"/>
      <c r="G1727" s="4">
        <v>6086523.0199999996</v>
      </c>
      <c r="H1727" s="4">
        <v>4000243.5</v>
      </c>
      <c r="I1727" s="4">
        <v>1568953.76</v>
      </c>
      <c r="J1727" s="4">
        <v>2286619.1599999997</v>
      </c>
      <c r="K1727" s="4"/>
      <c r="L1727" s="1"/>
      <c r="M1727" s="4"/>
      <c r="N1727" s="5"/>
      <c r="O1727" s="4"/>
      <c r="P1727" s="4"/>
      <c r="Q1727" s="4"/>
      <c r="R1727" s="4"/>
      <c r="S1727" s="4"/>
    </row>
    <row r="1728" spans="1:19" hidden="1" x14ac:dyDescent="0.25">
      <c r="A1728" s="37" t="s">
        <v>538</v>
      </c>
      <c r="B1728" s="6" t="s">
        <v>1148</v>
      </c>
      <c r="C1728" s="4">
        <f t="shared" si="222"/>
        <v>32157224.079999998</v>
      </c>
      <c r="D1728" s="4">
        <f t="shared" si="223"/>
        <v>673746.43</v>
      </c>
      <c r="E1728" s="4"/>
      <c r="F1728" s="4">
        <v>6432676.1399999997</v>
      </c>
      <c r="G1728" s="4">
        <v>9432609.7899999991</v>
      </c>
      <c r="H1728" s="4">
        <v>6199391</v>
      </c>
      <c r="I1728" s="4">
        <v>2431491.4300000002</v>
      </c>
      <c r="J1728" s="4">
        <v>3543695.83</v>
      </c>
      <c r="K1728" s="4">
        <v>3443613.46</v>
      </c>
      <c r="L1728" s="1"/>
      <c r="M1728" s="4"/>
      <c r="N1728" s="5"/>
      <c r="O1728" s="4"/>
      <c r="P1728" s="4"/>
      <c r="Q1728" s="4"/>
      <c r="R1728" s="4"/>
      <c r="S1728" s="4"/>
    </row>
    <row r="1729" spans="1:19" hidden="1" x14ac:dyDescent="0.25">
      <c r="A1729" s="37" t="s">
        <v>540</v>
      </c>
      <c r="B1729" s="6" t="s">
        <v>1159</v>
      </c>
      <c r="C1729" s="4">
        <f t="shared" si="222"/>
        <v>40471366.170000002</v>
      </c>
      <c r="D1729" s="4">
        <f t="shared" si="223"/>
        <v>847941.3</v>
      </c>
      <c r="E1729" s="4"/>
      <c r="F1729" s="4"/>
      <c r="G1729" s="4">
        <v>17297591.170000002</v>
      </c>
      <c r="H1729" s="4">
        <v>11368490.1</v>
      </c>
      <c r="I1729" s="4">
        <v>4458887.38</v>
      </c>
      <c r="J1729" s="4">
        <v>6498456.2199999997</v>
      </c>
      <c r="K1729" s="4"/>
      <c r="L1729" s="1"/>
      <c r="M1729" s="4"/>
      <c r="N1729" s="5"/>
      <c r="O1729" s="4"/>
      <c r="P1729" s="4"/>
      <c r="Q1729" s="4"/>
      <c r="R1729" s="4"/>
      <c r="S1729" s="4"/>
    </row>
    <row r="1730" spans="1:19" hidden="1" x14ac:dyDescent="0.25">
      <c r="A1730" s="37" t="s">
        <v>542</v>
      </c>
      <c r="B1730" s="6" t="s">
        <v>1153</v>
      </c>
      <c r="C1730" s="4">
        <f t="shared" si="222"/>
        <v>24592143.100000001</v>
      </c>
      <c r="D1730" s="4">
        <f t="shared" si="223"/>
        <v>515245.61</v>
      </c>
      <c r="E1730" s="4"/>
      <c r="F1730" s="4">
        <v>24076897.490000002</v>
      </c>
      <c r="G1730" s="4"/>
      <c r="H1730" s="4"/>
      <c r="I1730" s="4"/>
      <c r="J1730" s="4"/>
      <c r="K1730" s="4"/>
      <c r="L1730" s="1"/>
      <c r="M1730" s="4"/>
      <c r="N1730" s="5"/>
      <c r="O1730" s="4"/>
      <c r="P1730" s="4"/>
      <c r="Q1730" s="4"/>
      <c r="R1730" s="4"/>
      <c r="S1730" s="4"/>
    </row>
    <row r="1731" spans="1:19" hidden="1" x14ac:dyDescent="0.25">
      <c r="A1731" s="37" t="s">
        <v>544</v>
      </c>
      <c r="B1731" s="6" t="s">
        <v>1155</v>
      </c>
      <c r="C1731" s="4">
        <f t="shared" si="222"/>
        <v>8039251.8600000003</v>
      </c>
      <c r="D1731" s="4">
        <f t="shared" si="223"/>
        <v>168435.48</v>
      </c>
      <c r="E1731" s="4"/>
      <c r="F1731" s="4">
        <v>7870816.3799999999</v>
      </c>
      <c r="G1731" s="4"/>
      <c r="H1731" s="4"/>
      <c r="I1731" s="4"/>
      <c r="J1731" s="4"/>
      <c r="K1731" s="4"/>
      <c r="L1731" s="1"/>
      <c r="M1731" s="4"/>
      <c r="N1731" s="5"/>
      <c r="O1731" s="4"/>
      <c r="P1731" s="4"/>
      <c r="Q1731" s="4"/>
      <c r="R1731" s="4"/>
      <c r="S1731" s="4"/>
    </row>
    <row r="1732" spans="1:19" hidden="1" x14ac:dyDescent="0.25">
      <c r="A1732" s="37" t="s">
        <v>546</v>
      </c>
      <c r="B1732" s="6" t="s">
        <v>1157</v>
      </c>
      <c r="C1732" s="4">
        <f t="shared" si="222"/>
        <v>4710667.29</v>
      </c>
      <c r="D1732" s="4">
        <f t="shared" si="223"/>
        <v>98696.189999999988</v>
      </c>
      <c r="E1732" s="4"/>
      <c r="F1732" s="4">
        <v>4611971.0999999996</v>
      </c>
      <c r="G1732" s="4"/>
      <c r="H1732" s="4"/>
      <c r="I1732" s="4"/>
      <c r="J1732" s="4"/>
      <c r="K1732" s="4"/>
      <c r="L1732" s="1"/>
      <c r="M1732" s="4"/>
      <c r="N1732" s="5"/>
      <c r="O1732" s="4"/>
      <c r="P1732" s="4"/>
      <c r="Q1732" s="4"/>
      <c r="R1732" s="4"/>
      <c r="S1732" s="4"/>
    </row>
    <row r="1733" spans="1:19" hidden="1" x14ac:dyDescent="0.25">
      <c r="A1733" s="37" t="s">
        <v>548</v>
      </c>
      <c r="B1733" s="6" t="s">
        <v>1161</v>
      </c>
      <c r="C1733" s="4">
        <f t="shared" si="222"/>
        <v>7290258.2699999996</v>
      </c>
      <c r="D1733" s="4">
        <f t="shared" si="223"/>
        <v>152742.84</v>
      </c>
      <c r="E1733" s="4"/>
      <c r="F1733" s="4">
        <v>1637430.37</v>
      </c>
      <c r="G1733" s="4">
        <v>2401060.0599999996</v>
      </c>
      <c r="H1733" s="4">
        <v>1578047.9</v>
      </c>
      <c r="I1733" s="4">
        <v>618933.37</v>
      </c>
      <c r="J1733" s="4">
        <v>902043.73</v>
      </c>
      <c r="K1733" s="4"/>
      <c r="L1733" s="1"/>
      <c r="M1733" s="4"/>
      <c r="N1733" s="5"/>
      <c r="O1733" s="4"/>
      <c r="P1733" s="4"/>
      <c r="Q1733" s="4"/>
      <c r="R1733" s="4"/>
      <c r="S1733" s="4"/>
    </row>
    <row r="1734" spans="1:19" hidden="1" x14ac:dyDescent="0.25">
      <c r="A1734" s="37" t="s">
        <v>550</v>
      </c>
      <c r="B1734" s="6" t="s">
        <v>1163</v>
      </c>
      <c r="C1734" s="4">
        <f t="shared" si="222"/>
        <v>19759314.649999999</v>
      </c>
      <c r="D1734" s="4">
        <f t="shared" si="223"/>
        <v>413989.95</v>
      </c>
      <c r="E1734" s="4"/>
      <c r="F1734" s="4">
        <v>2326817.6999999997</v>
      </c>
      <c r="G1734" s="4">
        <v>3411949.07</v>
      </c>
      <c r="H1734" s="4">
        <v>2242434.15</v>
      </c>
      <c r="I1734" s="4">
        <v>879515.33</v>
      </c>
      <c r="J1734" s="4">
        <v>1281820.19</v>
      </c>
      <c r="K1734" s="4"/>
      <c r="L1734" s="1"/>
      <c r="M1734" s="4"/>
      <c r="N1734" s="5"/>
      <c r="O1734" s="4"/>
      <c r="P1734" s="4"/>
      <c r="Q1734" s="4">
        <v>9202788.2599999998</v>
      </c>
      <c r="R1734" s="4"/>
      <c r="S1734" s="4"/>
    </row>
    <row r="1735" spans="1:19" hidden="1" x14ac:dyDescent="0.25">
      <c r="A1735" s="37" t="s">
        <v>552</v>
      </c>
      <c r="B1735" s="6" t="s">
        <v>1170</v>
      </c>
      <c r="C1735" s="4">
        <f t="shared" si="222"/>
        <v>32466820.190000001</v>
      </c>
      <c r="D1735" s="4">
        <f t="shared" si="223"/>
        <v>680232.97</v>
      </c>
      <c r="E1735" s="4"/>
      <c r="F1735" s="4">
        <v>4812136.62</v>
      </c>
      <c r="G1735" s="4">
        <v>6092344.7999999998</v>
      </c>
      <c r="H1735" s="4">
        <v>3579571.59</v>
      </c>
      <c r="I1735" s="4">
        <v>1503891.13</v>
      </c>
      <c r="J1735" s="4">
        <v>2471429.98</v>
      </c>
      <c r="K1735" s="4"/>
      <c r="L1735" s="1"/>
      <c r="M1735" s="4"/>
      <c r="N1735" s="5" t="s">
        <v>1674</v>
      </c>
      <c r="O1735" s="4">
        <v>13327213.1</v>
      </c>
      <c r="P1735" s="4"/>
      <c r="Q1735" s="4"/>
      <c r="R1735" s="4"/>
      <c r="S1735" s="4"/>
    </row>
    <row r="1736" spans="1:19" hidden="1" x14ac:dyDescent="0.25">
      <c r="A1736" s="37" t="s">
        <v>554</v>
      </c>
      <c r="B1736" s="6" t="s">
        <v>1176</v>
      </c>
      <c r="C1736" s="4">
        <f t="shared" si="222"/>
        <v>8598155.4600000009</v>
      </c>
      <c r="D1736" s="4">
        <f t="shared" si="223"/>
        <v>180145.42</v>
      </c>
      <c r="E1736" s="4"/>
      <c r="F1736" s="4">
        <v>3275533.14</v>
      </c>
      <c r="G1736" s="4"/>
      <c r="H1736" s="4">
        <v>2436548.73</v>
      </c>
      <c r="I1736" s="4">
        <v>1023671.11</v>
      </c>
      <c r="J1736" s="4">
        <v>1682257.06</v>
      </c>
      <c r="K1736" s="4"/>
      <c r="L1736" s="1"/>
      <c r="M1736" s="4"/>
      <c r="N1736" s="5"/>
      <c r="O1736" s="4"/>
      <c r="P1736" s="4"/>
      <c r="Q1736" s="4"/>
      <c r="R1736" s="4"/>
      <c r="S1736" s="4"/>
    </row>
    <row r="1737" spans="1:19" hidden="1" x14ac:dyDescent="0.25">
      <c r="A1737" s="37" t="s">
        <v>556</v>
      </c>
      <c r="B1737" s="6" t="s">
        <v>1178</v>
      </c>
      <c r="C1737" s="4">
        <f t="shared" si="222"/>
        <v>18045283.030000001</v>
      </c>
      <c r="D1737" s="4">
        <f t="shared" si="223"/>
        <v>378078.19</v>
      </c>
      <c r="E1737" s="4"/>
      <c r="F1737" s="4">
        <v>3276406.98</v>
      </c>
      <c r="G1737" s="4">
        <v>4148053.6799999997</v>
      </c>
      <c r="H1737" s="4"/>
      <c r="I1737" s="4"/>
      <c r="J1737" s="4"/>
      <c r="K1737" s="4"/>
      <c r="L1737" s="1"/>
      <c r="M1737" s="4"/>
      <c r="N1737" s="5" t="s">
        <v>1674</v>
      </c>
      <c r="O1737" s="4">
        <v>10242744.18</v>
      </c>
      <c r="P1737" s="4"/>
      <c r="Q1737" s="4"/>
      <c r="R1737" s="4"/>
      <c r="S1737" s="4"/>
    </row>
    <row r="1738" spans="1:19" hidden="1" x14ac:dyDescent="0.25">
      <c r="A1738" s="37" t="s">
        <v>558</v>
      </c>
      <c r="B1738" s="6" t="s">
        <v>1180</v>
      </c>
      <c r="C1738" s="4">
        <f t="shared" si="222"/>
        <v>31245566.109999999</v>
      </c>
      <c r="D1738" s="4">
        <f t="shared" si="223"/>
        <v>654645.69999999995</v>
      </c>
      <c r="E1738" s="4"/>
      <c r="F1738" s="4">
        <v>4227600.04</v>
      </c>
      <c r="G1738" s="4">
        <v>6199177.5499999998</v>
      </c>
      <c r="H1738" s="4">
        <v>4074283.4</v>
      </c>
      <c r="I1738" s="4">
        <v>1597993.29</v>
      </c>
      <c r="J1738" s="4">
        <v>2328941.8499999996</v>
      </c>
      <c r="K1738" s="4"/>
      <c r="L1738" s="1"/>
      <c r="M1738" s="4"/>
      <c r="N1738" s="5" t="s">
        <v>1674</v>
      </c>
      <c r="O1738" s="4">
        <v>12162924.279999999</v>
      </c>
      <c r="P1738" s="4"/>
      <c r="Q1738" s="4"/>
      <c r="R1738" s="4"/>
      <c r="S1738" s="4"/>
    </row>
    <row r="1739" spans="1:19" hidden="1" x14ac:dyDescent="0.25">
      <c r="A1739" s="37" t="s">
        <v>560</v>
      </c>
      <c r="B1739" s="6" t="s">
        <v>1199</v>
      </c>
      <c r="C1739" s="4">
        <f t="shared" si="222"/>
        <v>11883192.57</v>
      </c>
      <c r="D1739" s="4">
        <f t="shared" si="223"/>
        <v>248972.32</v>
      </c>
      <c r="E1739" s="4"/>
      <c r="F1739" s="4"/>
      <c r="G1739" s="4"/>
      <c r="H1739" s="4">
        <v>5924236.4500000002</v>
      </c>
      <c r="I1739" s="4">
        <v>2323571.81</v>
      </c>
      <c r="J1739" s="4">
        <v>3386411.99</v>
      </c>
      <c r="K1739" s="4"/>
      <c r="L1739" s="1"/>
      <c r="M1739" s="4"/>
      <c r="N1739" s="5"/>
      <c r="O1739" s="4"/>
      <c r="P1739" s="4"/>
      <c r="Q1739" s="4"/>
      <c r="R1739" s="4"/>
      <c r="S1739" s="4"/>
    </row>
    <row r="1740" spans="1:19" hidden="1" x14ac:dyDescent="0.25">
      <c r="A1740" s="37" t="s">
        <v>562</v>
      </c>
      <c r="B1740" s="6" t="s">
        <v>1201</v>
      </c>
      <c r="C1740" s="4">
        <f t="shared" si="222"/>
        <v>2538234.4900000002</v>
      </c>
      <c r="D1740" s="4">
        <f t="shared" si="223"/>
        <v>53180.170000000006</v>
      </c>
      <c r="E1740" s="4"/>
      <c r="F1740" s="4"/>
      <c r="G1740" s="4"/>
      <c r="H1740" s="4">
        <v>1265409.2</v>
      </c>
      <c r="I1740" s="4">
        <v>496311.92</v>
      </c>
      <c r="J1740" s="4">
        <v>723333.2</v>
      </c>
      <c r="K1740" s="4"/>
      <c r="L1740" s="1"/>
      <c r="M1740" s="4"/>
      <c r="N1740" s="5"/>
      <c r="O1740" s="4"/>
      <c r="P1740" s="4"/>
      <c r="Q1740" s="4"/>
      <c r="R1740" s="4"/>
      <c r="S1740" s="4"/>
    </row>
    <row r="1741" spans="1:19" hidden="1" x14ac:dyDescent="0.25">
      <c r="A1741" s="37" t="s">
        <v>564</v>
      </c>
      <c r="B1741" s="6" t="s">
        <v>1203</v>
      </c>
      <c r="C1741" s="4">
        <f t="shared" si="222"/>
        <v>30608618.039999999</v>
      </c>
      <c r="D1741" s="4">
        <f t="shared" si="223"/>
        <v>641300.6</v>
      </c>
      <c r="E1741" s="4"/>
      <c r="F1741" s="4">
        <v>7668034.1499999994</v>
      </c>
      <c r="G1741" s="4"/>
      <c r="H1741" s="4"/>
      <c r="I1741" s="4"/>
      <c r="J1741" s="4"/>
      <c r="K1741" s="4"/>
      <c r="L1741" s="1"/>
      <c r="M1741" s="4"/>
      <c r="N1741" s="5" t="s">
        <v>1674</v>
      </c>
      <c r="O1741" s="4">
        <v>22299283.290000003</v>
      </c>
      <c r="P1741" s="4"/>
      <c r="Q1741" s="4"/>
      <c r="R1741" s="4"/>
      <c r="S1741" s="4"/>
    </row>
    <row r="1742" spans="1:19" hidden="1" x14ac:dyDescent="0.25">
      <c r="A1742" s="37" t="s">
        <v>566</v>
      </c>
      <c r="B1742" s="6" t="s">
        <v>1205</v>
      </c>
      <c r="C1742" s="4">
        <f t="shared" si="222"/>
        <v>15410943.66</v>
      </c>
      <c r="D1742" s="4">
        <f t="shared" si="223"/>
        <v>322884.47000000003</v>
      </c>
      <c r="E1742" s="4"/>
      <c r="F1742" s="4">
        <v>6117544.8599999994</v>
      </c>
      <c r="G1742" s="4">
        <v>8970514.3300000001</v>
      </c>
      <c r="H1742" s="4"/>
      <c r="I1742" s="4"/>
      <c r="J1742" s="4"/>
      <c r="K1742" s="4"/>
      <c r="L1742" s="1"/>
      <c r="M1742" s="4"/>
      <c r="N1742" s="5"/>
      <c r="O1742" s="4"/>
      <c r="P1742" s="4"/>
      <c r="Q1742" s="4"/>
      <c r="R1742" s="4"/>
      <c r="S1742" s="4"/>
    </row>
    <row r="1743" spans="1:19" hidden="1" x14ac:dyDescent="0.25">
      <c r="A1743" s="37" t="s">
        <v>568</v>
      </c>
      <c r="B1743" s="6" t="s">
        <v>1184</v>
      </c>
      <c r="C1743" s="4">
        <f t="shared" si="222"/>
        <v>31332058.73</v>
      </c>
      <c r="D1743" s="4">
        <f t="shared" si="223"/>
        <v>656457.86</v>
      </c>
      <c r="E1743" s="4"/>
      <c r="F1743" s="4">
        <v>4240002.99</v>
      </c>
      <c r="G1743" s="4">
        <v>6217364.7199999997</v>
      </c>
      <c r="H1743" s="4">
        <v>4086236.55</v>
      </c>
      <c r="I1743" s="4">
        <v>1602681.49</v>
      </c>
      <c r="J1743" s="4">
        <v>2335774.5099999998</v>
      </c>
      <c r="K1743" s="4"/>
      <c r="L1743" s="1"/>
      <c r="M1743" s="4"/>
      <c r="N1743" s="5" t="s">
        <v>1674</v>
      </c>
      <c r="O1743" s="4">
        <v>12193540.609999999</v>
      </c>
      <c r="P1743" s="4"/>
      <c r="Q1743" s="4"/>
      <c r="R1743" s="4"/>
      <c r="S1743" s="4"/>
    </row>
    <row r="1744" spans="1:19" hidden="1" x14ac:dyDescent="0.25">
      <c r="A1744" s="37" t="s">
        <v>570</v>
      </c>
      <c r="B1744" s="6" t="s">
        <v>1186</v>
      </c>
      <c r="C1744" s="4">
        <f t="shared" si="222"/>
        <v>27165567.390000001</v>
      </c>
      <c r="D1744" s="4">
        <f t="shared" si="223"/>
        <v>569163.06000000006</v>
      </c>
      <c r="E1744" s="4"/>
      <c r="F1744" s="4">
        <v>6101529.3899999997</v>
      </c>
      <c r="G1744" s="4">
        <v>8947029.9199999999</v>
      </c>
      <c r="H1744" s="4">
        <v>5880253.5</v>
      </c>
      <c r="I1744" s="4">
        <v>2306321.0599999996</v>
      </c>
      <c r="J1744" s="4">
        <v>3361270.46</v>
      </c>
      <c r="K1744" s="4"/>
      <c r="L1744" s="1"/>
      <c r="M1744" s="4"/>
      <c r="N1744" s="5"/>
      <c r="O1744" s="4"/>
      <c r="P1744" s="4"/>
      <c r="Q1744" s="4"/>
      <c r="R1744" s="4"/>
      <c r="S1744" s="4"/>
    </row>
    <row r="1745" spans="1:19" hidden="1" x14ac:dyDescent="0.25">
      <c r="A1745" s="37" t="s">
        <v>572</v>
      </c>
      <c r="B1745" s="6" t="s">
        <v>1189</v>
      </c>
      <c r="C1745" s="4">
        <f t="shared" si="222"/>
        <v>70387451.810000002</v>
      </c>
      <c r="D1745" s="4">
        <f t="shared" si="223"/>
        <v>1474732.2</v>
      </c>
      <c r="E1745" s="4"/>
      <c r="F1745" s="4">
        <v>9489100.4399999995</v>
      </c>
      <c r="G1745" s="4">
        <v>13914423.75</v>
      </c>
      <c r="H1745" s="4">
        <v>9144972.0999999996</v>
      </c>
      <c r="I1745" s="4">
        <v>3586791.2399999998</v>
      </c>
      <c r="J1745" s="4">
        <v>5227448.88</v>
      </c>
      <c r="K1745" s="4"/>
      <c r="L1745" s="1"/>
      <c r="M1745" s="4"/>
      <c r="N1745" s="5" t="s">
        <v>1674</v>
      </c>
      <c r="O1745" s="4">
        <v>27549983.200000003</v>
      </c>
      <c r="P1745" s="4"/>
      <c r="Q1745" s="4"/>
      <c r="R1745" s="4"/>
      <c r="S1745" s="4"/>
    </row>
    <row r="1746" spans="1:19" hidden="1" x14ac:dyDescent="0.25">
      <c r="A1746" s="37" t="s">
        <v>574</v>
      </c>
      <c r="B1746" s="6" t="s">
        <v>1193</v>
      </c>
      <c r="C1746" s="4">
        <f t="shared" si="222"/>
        <v>18329544.460000001</v>
      </c>
      <c r="D1746" s="4">
        <f t="shared" si="223"/>
        <v>384033.93</v>
      </c>
      <c r="E1746" s="4"/>
      <c r="F1746" s="4">
        <v>2734361.03</v>
      </c>
      <c r="G1746" s="4">
        <v>3461803.24</v>
      </c>
      <c r="H1746" s="4">
        <v>2033990.68</v>
      </c>
      <c r="I1746" s="4">
        <v>854543.76</v>
      </c>
      <c r="J1746" s="4">
        <v>1404320.44</v>
      </c>
      <c r="K1746" s="4"/>
      <c r="L1746" s="1"/>
      <c r="M1746" s="4"/>
      <c r="N1746" s="5" t="s">
        <v>1674</v>
      </c>
      <c r="O1746" s="4">
        <v>7456491.3799999999</v>
      </c>
      <c r="P1746" s="4"/>
      <c r="Q1746" s="4"/>
      <c r="R1746" s="4"/>
      <c r="S1746" s="4"/>
    </row>
    <row r="1747" spans="1:19" hidden="1" x14ac:dyDescent="0.25">
      <c r="A1747" s="37" t="s">
        <v>576</v>
      </c>
      <c r="B1747" s="6" t="s">
        <v>1195</v>
      </c>
      <c r="C1747" s="4">
        <f t="shared" si="222"/>
        <v>18040138.77</v>
      </c>
      <c r="D1747" s="4">
        <f t="shared" si="223"/>
        <v>377970.41000000003</v>
      </c>
      <c r="E1747" s="4"/>
      <c r="F1747" s="4">
        <v>2742494.4</v>
      </c>
      <c r="G1747" s="4">
        <v>3472100.4</v>
      </c>
      <c r="H1747" s="4">
        <v>2040040.8</v>
      </c>
      <c r="I1747" s="4">
        <v>857085.6</v>
      </c>
      <c r="J1747" s="4">
        <v>1408497.6</v>
      </c>
      <c r="K1747" s="4"/>
      <c r="L1747" s="1"/>
      <c r="M1747" s="4"/>
      <c r="N1747" s="5" t="s">
        <v>1674</v>
      </c>
      <c r="O1747" s="4">
        <v>7141949.5599999996</v>
      </c>
      <c r="P1747" s="4"/>
      <c r="Q1747" s="4"/>
      <c r="R1747" s="4"/>
      <c r="S1747" s="4"/>
    </row>
    <row r="1748" spans="1:19" hidden="1" x14ac:dyDescent="0.25">
      <c r="A1748" s="37" t="s">
        <v>578</v>
      </c>
      <c r="B1748" s="6" t="s">
        <v>1207</v>
      </c>
      <c r="C1748" s="4">
        <f t="shared" si="222"/>
        <v>28766077.109999999</v>
      </c>
      <c r="D1748" s="4">
        <f t="shared" si="223"/>
        <v>602696.35</v>
      </c>
      <c r="E1748" s="4"/>
      <c r="F1748" s="4">
        <v>7570540.8599999994</v>
      </c>
      <c r="G1748" s="4">
        <v>10995613.279999999</v>
      </c>
      <c r="H1748" s="4"/>
      <c r="I1748" s="4"/>
      <c r="J1748" s="4"/>
      <c r="K1748" s="4"/>
      <c r="L1748" s="1"/>
      <c r="M1748" s="4"/>
      <c r="N1748" s="5"/>
      <c r="O1748" s="4"/>
      <c r="P1748" s="4">
        <v>9597226.6199999992</v>
      </c>
      <c r="Q1748" s="4"/>
      <c r="R1748" s="4"/>
      <c r="S1748" s="4"/>
    </row>
    <row r="1749" spans="1:19" hidden="1" x14ac:dyDescent="0.25">
      <c r="A1749" s="37" t="s">
        <v>580</v>
      </c>
      <c r="B1749" s="6" t="s">
        <v>1209</v>
      </c>
      <c r="C1749" s="4">
        <f t="shared" si="222"/>
        <v>22320049.370000001</v>
      </c>
      <c r="D1749" s="4">
        <f t="shared" si="223"/>
        <v>467641.53</v>
      </c>
      <c r="E1749" s="4"/>
      <c r="F1749" s="4">
        <v>5013200.55</v>
      </c>
      <c r="G1749" s="4">
        <v>7351149.5899999999</v>
      </c>
      <c r="H1749" s="4">
        <v>4831393.5999999996</v>
      </c>
      <c r="I1749" s="4">
        <v>1894942.93</v>
      </c>
      <c r="J1749" s="4">
        <v>2761721.17</v>
      </c>
      <c r="K1749" s="4"/>
      <c r="L1749" s="1"/>
      <c r="M1749" s="4"/>
      <c r="N1749" s="5"/>
      <c r="O1749" s="4"/>
      <c r="P1749" s="4"/>
      <c r="Q1749" s="4"/>
      <c r="R1749" s="4"/>
      <c r="S1749" s="4"/>
    </row>
    <row r="1750" spans="1:19" hidden="1" x14ac:dyDescent="0.25">
      <c r="A1750" s="37" t="s">
        <v>581</v>
      </c>
      <c r="B1750" s="6" t="s">
        <v>1211</v>
      </c>
      <c r="C1750" s="4">
        <f t="shared" si="222"/>
        <v>38117322.780000001</v>
      </c>
      <c r="D1750" s="4">
        <f t="shared" si="223"/>
        <v>798620.24</v>
      </c>
      <c r="E1750" s="4"/>
      <c r="F1750" s="4">
        <v>5060283.59</v>
      </c>
      <c r="G1750" s="4">
        <v>7420190.2199999997</v>
      </c>
      <c r="H1750" s="4">
        <v>4876769.1500000004</v>
      </c>
      <c r="I1750" s="4">
        <v>1912739.88</v>
      </c>
      <c r="J1750" s="4">
        <v>2787658.74</v>
      </c>
      <c r="K1750" s="4"/>
      <c r="L1750" s="1"/>
      <c r="M1750" s="4"/>
      <c r="N1750" s="5" t="s">
        <v>1674</v>
      </c>
      <c r="O1750" s="4">
        <v>15261060.960000001</v>
      </c>
      <c r="P1750" s="4"/>
      <c r="Q1750" s="4"/>
      <c r="R1750" s="4"/>
      <c r="S1750" s="4"/>
    </row>
    <row r="1751" spans="1:19" hidden="1" x14ac:dyDescent="0.25">
      <c r="A1751" s="37" t="s">
        <v>582</v>
      </c>
      <c r="B1751" s="6" t="s">
        <v>1213</v>
      </c>
      <c r="C1751" s="4">
        <f t="shared" si="222"/>
        <v>37819882.109999999</v>
      </c>
      <c r="D1751" s="4">
        <f t="shared" si="223"/>
        <v>792388.37</v>
      </c>
      <c r="E1751" s="4"/>
      <c r="F1751" s="4">
        <v>5012116.8</v>
      </c>
      <c r="G1751" s="4">
        <v>7349560.4199999999</v>
      </c>
      <c r="H1751" s="4">
        <v>4830349.1500000004</v>
      </c>
      <c r="I1751" s="4">
        <v>1894533.28</v>
      </c>
      <c r="J1751" s="4">
        <v>2761124.14</v>
      </c>
      <c r="K1751" s="4"/>
      <c r="L1751" s="1"/>
      <c r="M1751" s="4"/>
      <c r="N1751" s="5" t="s">
        <v>1674</v>
      </c>
      <c r="O1751" s="4">
        <v>15179809.949999999</v>
      </c>
      <c r="P1751" s="4"/>
      <c r="Q1751" s="4"/>
      <c r="R1751" s="4"/>
      <c r="S1751" s="4"/>
    </row>
    <row r="1752" spans="1:19" hidden="1" x14ac:dyDescent="0.25">
      <c r="A1752" s="37" t="s">
        <v>584</v>
      </c>
      <c r="B1752" s="6" t="s">
        <v>1215</v>
      </c>
      <c r="C1752" s="4">
        <f t="shared" si="222"/>
        <v>7600901.5099999998</v>
      </c>
      <c r="D1752" s="4">
        <f t="shared" si="223"/>
        <v>159251.32</v>
      </c>
      <c r="E1752" s="4"/>
      <c r="F1752" s="4">
        <v>7441650.1899999995</v>
      </c>
      <c r="G1752" s="4"/>
      <c r="H1752" s="4"/>
      <c r="I1752" s="4"/>
      <c r="J1752" s="4"/>
      <c r="K1752" s="4"/>
      <c r="L1752" s="1"/>
      <c r="M1752" s="4"/>
      <c r="N1752" s="5"/>
      <c r="O1752" s="4"/>
      <c r="P1752" s="4"/>
      <c r="Q1752" s="4"/>
      <c r="R1752" s="4"/>
      <c r="S1752" s="4"/>
    </row>
    <row r="1753" spans="1:19" hidden="1" x14ac:dyDescent="0.25">
      <c r="A1753" s="37" t="s">
        <v>586</v>
      </c>
      <c r="B1753" s="6" t="s">
        <v>1731</v>
      </c>
      <c r="C1753" s="4">
        <f t="shared" si="222"/>
        <v>63917903.899999999</v>
      </c>
      <c r="D1753" s="4">
        <f t="shared" si="223"/>
        <v>1288715.99</v>
      </c>
      <c r="E1753" s="4">
        <f>(F1753+G1753+H1753+I1753+J1753)*0.04</f>
        <v>2408814.9195999997</v>
      </c>
      <c r="F1753" s="4">
        <v>5655078.8300000001</v>
      </c>
      <c r="G1753" s="4">
        <v>23820429.030000001</v>
      </c>
      <c r="H1753" s="4">
        <v>15655514.119999999</v>
      </c>
      <c r="I1753" s="4">
        <v>6140349.9399999995</v>
      </c>
      <c r="J1753" s="4">
        <v>8949001.0700000003</v>
      </c>
      <c r="K1753" s="4"/>
      <c r="L1753" s="1"/>
      <c r="M1753" s="4"/>
      <c r="N1753" s="5"/>
      <c r="O1753" s="4"/>
      <c r="P1753" s="4"/>
      <c r="Q1753" s="4"/>
      <c r="R1753" s="4"/>
      <c r="S1753" s="4"/>
    </row>
    <row r="1754" spans="1:19" hidden="1" x14ac:dyDescent="0.25">
      <c r="A1754" s="37" t="s">
        <v>588</v>
      </c>
      <c r="B1754" s="6" t="s">
        <v>1218</v>
      </c>
      <c r="C1754" s="4">
        <f t="shared" si="222"/>
        <v>36984177.409999996</v>
      </c>
      <c r="D1754" s="4">
        <f t="shared" si="223"/>
        <v>774878.99</v>
      </c>
      <c r="E1754" s="4"/>
      <c r="F1754" s="4">
        <v>5648160.5</v>
      </c>
      <c r="G1754" s="4">
        <v>7150782.2699999996</v>
      </c>
      <c r="H1754" s="4">
        <v>4201459.03</v>
      </c>
      <c r="I1754" s="4">
        <v>1765165.7</v>
      </c>
      <c r="J1754" s="4">
        <v>2900797.36</v>
      </c>
      <c r="K1754" s="4"/>
      <c r="L1754" s="1"/>
      <c r="M1754" s="4"/>
      <c r="N1754" s="5" t="s">
        <v>1674</v>
      </c>
      <c r="O1754" s="4">
        <v>14542933.560000001</v>
      </c>
      <c r="P1754" s="4"/>
      <c r="Q1754" s="4"/>
      <c r="R1754" s="4"/>
      <c r="S1754" s="4"/>
    </row>
    <row r="1755" spans="1:19" hidden="1" x14ac:dyDescent="0.25">
      <c r="A1755" s="37" t="s">
        <v>590</v>
      </c>
      <c r="B1755" s="6" t="s">
        <v>1226</v>
      </c>
      <c r="C1755" s="4">
        <f t="shared" ref="C1755:C1786" si="224">ROUNDUP(SUM(D1755+E1755+F1755+G1755+H1755+I1755+J1755+K1755+M1755+O1755+P1755+Q1755+R1755+S1755),2)</f>
        <v>40748889.789999999</v>
      </c>
      <c r="D1755" s="4">
        <f t="shared" ref="D1755:D1786" si="225">ROUNDUP(SUM(F1755+G1755+H1755+I1755+J1755+K1755+M1755+O1755+P1755+Q1755+R1755+S1755)*0.0214,2)</f>
        <v>853755.87</v>
      </c>
      <c r="E1755" s="4"/>
      <c r="F1755" s="4">
        <v>6861119.8300000001</v>
      </c>
      <c r="G1755" s="4"/>
      <c r="H1755" s="4">
        <v>6612296.9000000004</v>
      </c>
      <c r="I1755" s="4">
        <v>2593439.14</v>
      </c>
      <c r="J1755" s="4">
        <v>3779721.1</v>
      </c>
      <c r="K1755" s="4"/>
      <c r="L1755" s="1"/>
      <c r="M1755" s="4"/>
      <c r="N1755" s="5"/>
      <c r="O1755" s="4"/>
      <c r="P1755" s="4"/>
      <c r="Q1755" s="4">
        <v>20048556.949999999</v>
      </c>
      <c r="R1755" s="4"/>
      <c r="S1755" s="4"/>
    </row>
    <row r="1756" spans="1:19" hidden="1" x14ac:dyDescent="0.25">
      <c r="A1756" s="37" t="s">
        <v>592</v>
      </c>
      <c r="B1756" s="6" t="s">
        <v>1228</v>
      </c>
      <c r="C1756" s="4">
        <f t="shared" si="224"/>
        <v>35797590.850000001</v>
      </c>
      <c r="D1756" s="4">
        <f t="shared" si="225"/>
        <v>750018.06</v>
      </c>
      <c r="E1756" s="4"/>
      <c r="F1756" s="4">
        <v>4181119.0799999996</v>
      </c>
      <c r="G1756" s="4">
        <v>6131019.79</v>
      </c>
      <c r="H1756" s="4">
        <v>4029488.1</v>
      </c>
      <c r="I1756" s="4">
        <v>1580423.92</v>
      </c>
      <c r="J1756" s="4">
        <v>2303335.96</v>
      </c>
      <c r="K1756" s="4"/>
      <c r="L1756" s="1"/>
      <c r="M1756" s="4"/>
      <c r="N1756" s="5" t="s">
        <v>1674</v>
      </c>
      <c r="O1756" s="4">
        <v>12085205.92</v>
      </c>
      <c r="P1756" s="4">
        <v>4736980.0199999996</v>
      </c>
      <c r="Q1756" s="4"/>
      <c r="R1756" s="4"/>
      <c r="S1756" s="4"/>
    </row>
    <row r="1757" spans="1:19" hidden="1" x14ac:dyDescent="0.25">
      <c r="A1757" s="37" t="s">
        <v>594</v>
      </c>
      <c r="B1757" s="6" t="s">
        <v>1230</v>
      </c>
      <c r="C1757" s="4">
        <f t="shared" si="224"/>
        <v>12330828.75</v>
      </c>
      <c r="D1757" s="4">
        <f t="shared" si="225"/>
        <v>258351.03</v>
      </c>
      <c r="E1757" s="4"/>
      <c r="F1757" s="4"/>
      <c r="G1757" s="4"/>
      <c r="H1757" s="4">
        <v>6147400.5999999996</v>
      </c>
      <c r="I1757" s="4">
        <v>2411100.0399999996</v>
      </c>
      <c r="J1757" s="4">
        <v>3513977.0799999996</v>
      </c>
      <c r="K1757" s="4"/>
      <c r="L1757" s="1"/>
      <c r="M1757" s="4"/>
      <c r="N1757" s="5"/>
      <c r="O1757" s="4"/>
      <c r="P1757" s="4"/>
      <c r="Q1757" s="4"/>
      <c r="R1757" s="4"/>
      <c r="S1757" s="4"/>
    </row>
    <row r="1758" spans="1:19" hidden="1" x14ac:dyDescent="0.25">
      <c r="A1758" s="37" t="s">
        <v>596</v>
      </c>
      <c r="B1758" s="6" t="s">
        <v>1232</v>
      </c>
      <c r="C1758" s="4">
        <f t="shared" si="224"/>
        <v>7650865.0199999996</v>
      </c>
      <c r="D1758" s="4">
        <f t="shared" si="225"/>
        <v>160298.14000000001</v>
      </c>
      <c r="E1758" s="4"/>
      <c r="F1758" s="4">
        <v>3305579.59</v>
      </c>
      <c r="G1758" s="4">
        <v>4184987.29</v>
      </c>
      <c r="H1758" s="4"/>
      <c r="I1758" s="4"/>
      <c r="J1758" s="4"/>
      <c r="K1758" s="4"/>
      <c r="L1758" s="1"/>
      <c r="M1758" s="4"/>
      <c r="N1758" s="5"/>
      <c r="O1758" s="4"/>
      <c r="P1758" s="4"/>
      <c r="Q1758" s="4"/>
      <c r="R1758" s="4"/>
      <c r="S1758" s="4"/>
    </row>
    <row r="1759" spans="1:19" hidden="1" x14ac:dyDescent="0.25">
      <c r="A1759" s="37" t="s">
        <v>598</v>
      </c>
      <c r="B1759" s="6" t="s">
        <v>1234</v>
      </c>
      <c r="C1759" s="4">
        <f t="shared" si="224"/>
        <v>7728654.0700000003</v>
      </c>
      <c r="D1759" s="4">
        <f t="shared" si="225"/>
        <v>161927.94</v>
      </c>
      <c r="E1759" s="4"/>
      <c r="F1759" s="4">
        <v>3339188.59</v>
      </c>
      <c r="G1759" s="4">
        <v>4227537.54</v>
      </c>
      <c r="H1759" s="4"/>
      <c r="I1759" s="4"/>
      <c r="J1759" s="4"/>
      <c r="K1759" s="4"/>
      <c r="L1759" s="1"/>
      <c r="M1759" s="4"/>
      <c r="N1759" s="5"/>
      <c r="O1759" s="4"/>
      <c r="P1759" s="4"/>
      <c r="Q1759" s="4"/>
      <c r="R1759" s="4"/>
      <c r="S1759" s="4"/>
    </row>
    <row r="1760" spans="1:19" hidden="1" x14ac:dyDescent="0.25">
      <c r="A1760" s="37" t="s">
        <v>600</v>
      </c>
      <c r="B1760" s="6" t="s">
        <v>1236</v>
      </c>
      <c r="C1760" s="4">
        <f t="shared" si="224"/>
        <v>7743589.5800000001</v>
      </c>
      <c r="D1760" s="4">
        <f t="shared" si="225"/>
        <v>162240.87</v>
      </c>
      <c r="E1760" s="4"/>
      <c r="F1760" s="4">
        <v>3345641.5199999996</v>
      </c>
      <c r="G1760" s="4">
        <v>4235707.1900000004</v>
      </c>
      <c r="H1760" s="4"/>
      <c r="I1760" s="4"/>
      <c r="J1760" s="4"/>
      <c r="K1760" s="4"/>
      <c r="L1760" s="1"/>
      <c r="M1760" s="4"/>
      <c r="N1760" s="5"/>
      <c r="O1760" s="4"/>
      <c r="P1760" s="4"/>
      <c r="Q1760" s="4"/>
      <c r="R1760" s="4"/>
      <c r="S1760" s="4"/>
    </row>
    <row r="1761" spans="1:19" hidden="1" x14ac:dyDescent="0.25">
      <c r="A1761" s="37" t="s">
        <v>602</v>
      </c>
      <c r="B1761" s="6" t="s">
        <v>1241</v>
      </c>
      <c r="C1761" s="4">
        <f t="shared" si="224"/>
        <v>13575918.5</v>
      </c>
      <c r="D1761" s="4">
        <f t="shared" si="225"/>
        <v>284437.69</v>
      </c>
      <c r="E1761" s="4"/>
      <c r="F1761" s="4">
        <v>3467123.7199999997</v>
      </c>
      <c r="G1761" s="4">
        <v>4348226.08</v>
      </c>
      <c r="H1761" s="4">
        <v>2563322.4</v>
      </c>
      <c r="I1761" s="4">
        <v>1143023.2</v>
      </c>
      <c r="J1761" s="4">
        <v>1769785.41</v>
      </c>
      <c r="K1761" s="4"/>
      <c r="L1761" s="1"/>
      <c r="M1761" s="4"/>
      <c r="N1761" s="5"/>
      <c r="O1761" s="4"/>
      <c r="P1761" s="4"/>
      <c r="Q1761" s="4"/>
      <c r="R1761" s="4"/>
      <c r="S1761" s="4"/>
    </row>
    <row r="1762" spans="1:19" hidden="1" x14ac:dyDescent="0.25">
      <c r="A1762" s="37" t="s">
        <v>604</v>
      </c>
      <c r="B1762" s="6" t="s">
        <v>1247</v>
      </c>
      <c r="C1762" s="4">
        <f t="shared" si="224"/>
        <v>32415727.870000001</v>
      </c>
      <c r="D1762" s="4">
        <f t="shared" si="225"/>
        <v>679162.5</v>
      </c>
      <c r="E1762" s="4"/>
      <c r="F1762" s="4">
        <v>3238294.3699999996</v>
      </c>
      <c r="G1762" s="4">
        <v>8199603.3799999999</v>
      </c>
      <c r="H1762" s="4">
        <v>4817696.3599999994</v>
      </c>
      <c r="I1762" s="4">
        <v>2024066.47</v>
      </c>
      <c r="J1762" s="4">
        <v>3326263.75</v>
      </c>
      <c r="K1762" s="4"/>
      <c r="L1762" s="1"/>
      <c r="M1762" s="4"/>
      <c r="N1762" s="5" t="s">
        <v>1674</v>
      </c>
      <c r="O1762" s="4">
        <v>10130641.039999999</v>
      </c>
      <c r="P1762" s="4"/>
      <c r="Q1762" s="4"/>
      <c r="R1762" s="4"/>
      <c r="S1762" s="4"/>
    </row>
    <row r="1763" spans="1:19" hidden="1" x14ac:dyDescent="0.25">
      <c r="A1763" s="37" t="s">
        <v>606</v>
      </c>
      <c r="B1763" s="6" t="s">
        <v>1249</v>
      </c>
      <c r="C1763" s="4">
        <f t="shared" si="224"/>
        <v>23302169.48</v>
      </c>
      <c r="D1763" s="4">
        <f t="shared" si="225"/>
        <v>488218.55</v>
      </c>
      <c r="E1763" s="4"/>
      <c r="F1763" s="4">
        <v>3306386.21</v>
      </c>
      <c r="G1763" s="4">
        <v>4186008.5</v>
      </c>
      <c r="H1763" s="4">
        <v>2459499.19</v>
      </c>
      <c r="I1763" s="4">
        <v>1033313.33</v>
      </c>
      <c r="J1763" s="4">
        <v>1698102.66</v>
      </c>
      <c r="K1763" s="4"/>
      <c r="L1763" s="1"/>
      <c r="M1763" s="4"/>
      <c r="N1763" s="5" t="s">
        <v>1674</v>
      </c>
      <c r="O1763" s="4">
        <v>10130641.039999999</v>
      </c>
      <c r="P1763" s="4"/>
      <c r="Q1763" s="4"/>
      <c r="R1763" s="4"/>
      <c r="S1763" s="4"/>
    </row>
    <row r="1764" spans="1:19" hidden="1" x14ac:dyDescent="0.25">
      <c r="A1764" s="37" t="s">
        <v>608</v>
      </c>
      <c r="B1764" s="6" t="s">
        <v>1251</v>
      </c>
      <c r="C1764" s="4">
        <f t="shared" si="224"/>
        <v>23435508.940000001</v>
      </c>
      <c r="D1764" s="4">
        <f t="shared" si="225"/>
        <v>491012.23</v>
      </c>
      <c r="E1764" s="4"/>
      <c r="F1764" s="4">
        <v>3304100.79</v>
      </c>
      <c r="G1764" s="4">
        <v>4183115.08</v>
      </c>
      <c r="H1764" s="4">
        <v>2457799.1599999997</v>
      </c>
      <c r="I1764" s="4">
        <v>1032599.09</v>
      </c>
      <c r="J1764" s="4">
        <v>1696928.91</v>
      </c>
      <c r="K1764" s="4"/>
      <c r="L1764" s="1"/>
      <c r="M1764" s="4"/>
      <c r="N1764" s="5" t="s">
        <v>1674</v>
      </c>
      <c r="O1764" s="4">
        <v>10269953.68</v>
      </c>
      <c r="P1764" s="4"/>
      <c r="Q1764" s="4"/>
      <c r="R1764" s="4"/>
      <c r="S1764" s="4"/>
    </row>
    <row r="1765" spans="1:19" hidden="1" x14ac:dyDescent="0.25">
      <c r="A1765" s="37" t="s">
        <v>610</v>
      </c>
      <c r="B1765" s="6" t="s">
        <v>1253</v>
      </c>
      <c r="C1765" s="4">
        <f t="shared" si="224"/>
        <v>23246411.829999998</v>
      </c>
      <c r="D1765" s="4">
        <f t="shared" si="225"/>
        <v>487050.34</v>
      </c>
      <c r="E1765" s="4"/>
      <c r="F1765" s="4">
        <v>3255838.2699999996</v>
      </c>
      <c r="G1765" s="4">
        <v>4122012.92</v>
      </c>
      <c r="H1765" s="4">
        <v>2421898.44</v>
      </c>
      <c r="I1765" s="4">
        <v>1017516.06</v>
      </c>
      <c r="J1765" s="4">
        <v>1672142.12</v>
      </c>
      <c r="K1765" s="4"/>
      <c r="L1765" s="1"/>
      <c r="M1765" s="4"/>
      <c r="N1765" s="5" t="s">
        <v>1674</v>
      </c>
      <c r="O1765" s="4">
        <v>10269953.68</v>
      </c>
      <c r="P1765" s="4"/>
      <c r="Q1765" s="4"/>
      <c r="R1765" s="4"/>
      <c r="S1765" s="4"/>
    </row>
    <row r="1766" spans="1:19" hidden="1" x14ac:dyDescent="0.25">
      <c r="A1766" s="37" t="s">
        <v>612</v>
      </c>
      <c r="B1766" s="6" t="s">
        <v>1725</v>
      </c>
      <c r="C1766" s="4">
        <f t="shared" si="224"/>
        <v>47548804.640000001</v>
      </c>
      <c r="D1766" s="4">
        <f t="shared" si="225"/>
        <v>958681.39</v>
      </c>
      <c r="E1766" s="4">
        <v>1791927.82</v>
      </c>
      <c r="F1766" s="4"/>
      <c r="G1766" s="4"/>
      <c r="H1766" s="4"/>
      <c r="I1766" s="4"/>
      <c r="J1766" s="4"/>
      <c r="K1766" s="4"/>
      <c r="L1766" s="1"/>
      <c r="M1766" s="4"/>
      <c r="N1766" s="5" t="s">
        <v>1674</v>
      </c>
      <c r="O1766" s="4">
        <v>23166901.420000002</v>
      </c>
      <c r="P1766" s="4"/>
      <c r="Q1766" s="4">
        <v>21631294.010000002</v>
      </c>
      <c r="R1766" s="4"/>
      <c r="S1766" s="4"/>
    </row>
    <row r="1767" spans="1:19" hidden="1" x14ac:dyDescent="0.25">
      <c r="A1767" s="37" t="s">
        <v>614</v>
      </c>
      <c r="B1767" s="6" t="s">
        <v>1256</v>
      </c>
      <c r="C1767" s="4">
        <f t="shared" si="224"/>
        <v>4321391.5199999996</v>
      </c>
      <c r="D1767" s="4">
        <f t="shared" si="225"/>
        <v>90540.22</v>
      </c>
      <c r="E1767" s="4"/>
      <c r="F1767" s="4">
        <v>4230851.3</v>
      </c>
      <c r="G1767" s="4"/>
      <c r="H1767" s="4"/>
      <c r="I1767" s="4"/>
      <c r="J1767" s="4"/>
      <c r="K1767" s="4"/>
      <c r="L1767" s="1"/>
      <c r="M1767" s="4"/>
      <c r="N1767" s="5"/>
      <c r="O1767" s="4"/>
      <c r="P1767" s="4"/>
      <c r="Q1767" s="4"/>
      <c r="R1767" s="4"/>
      <c r="S1767" s="4"/>
    </row>
    <row r="1768" spans="1:19" hidden="1" x14ac:dyDescent="0.25">
      <c r="A1768" s="37" t="s">
        <v>616</v>
      </c>
      <c r="B1768" s="6" t="s">
        <v>1258</v>
      </c>
      <c r="C1768" s="4">
        <f t="shared" si="224"/>
        <v>4361487.54</v>
      </c>
      <c r="D1768" s="4">
        <f t="shared" si="225"/>
        <v>91380.299999999988</v>
      </c>
      <c r="E1768" s="4"/>
      <c r="F1768" s="4">
        <v>4270107.24</v>
      </c>
      <c r="G1768" s="4"/>
      <c r="H1768" s="4"/>
      <c r="I1768" s="4"/>
      <c r="J1768" s="4"/>
      <c r="K1768" s="4"/>
      <c r="L1768" s="1"/>
      <c r="M1768" s="4"/>
      <c r="N1768" s="5"/>
      <c r="O1768" s="4"/>
      <c r="P1768" s="4"/>
      <c r="Q1768" s="4"/>
      <c r="R1768" s="4"/>
      <c r="S1768" s="4"/>
    </row>
    <row r="1769" spans="1:19" hidden="1" x14ac:dyDescent="0.25">
      <c r="A1769" s="37" t="s">
        <v>618</v>
      </c>
      <c r="B1769" s="6" t="s">
        <v>1730</v>
      </c>
      <c r="C1769" s="4">
        <f t="shared" si="224"/>
        <v>32691235.010000002</v>
      </c>
      <c r="D1769" s="4">
        <f t="shared" si="225"/>
        <v>684934.83</v>
      </c>
      <c r="E1769" s="4"/>
      <c r="F1769" s="4"/>
      <c r="G1769" s="4"/>
      <c r="H1769" s="4"/>
      <c r="I1769" s="4"/>
      <c r="J1769" s="4"/>
      <c r="K1769" s="4"/>
      <c r="L1769" s="1"/>
      <c r="M1769" s="4"/>
      <c r="N1769" s="5" t="s">
        <v>1674</v>
      </c>
      <c r="O1769" s="4">
        <v>14677411.310000001</v>
      </c>
      <c r="P1769" s="4"/>
      <c r="Q1769" s="4">
        <v>17328888.870000001</v>
      </c>
      <c r="R1769" s="4"/>
      <c r="S1769" s="4"/>
    </row>
    <row r="1770" spans="1:19" hidden="1" x14ac:dyDescent="0.25">
      <c r="A1770" s="37" t="s">
        <v>620</v>
      </c>
      <c r="B1770" s="6" t="s">
        <v>1265</v>
      </c>
      <c r="C1770" s="4">
        <f t="shared" si="224"/>
        <v>15572944.27</v>
      </c>
      <c r="D1770" s="4">
        <f t="shared" si="225"/>
        <v>326278.65000000002</v>
      </c>
      <c r="E1770" s="4"/>
      <c r="F1770" s="4">
        <v>3483090.36</v>
      </c>
      <c r="G1770" s="4">
        <v>5058913.9399999995</v>
      </c>
      <c r="H1770" s="4">
        <v>3338505.42</v>
      </c>
      <c r="I1770" s="4">
        <v>1457789.38</v>
      </c>
      <c r="J1770" s="4">
        <v>1908366.52</v>
      </c>
      <c r="K1770" s="4"/>
      <c r="L1770" s="1"/>
      <c r="M1770" s="4"/>
      <c r="N1770" s="5"/>
      <c r="O1770" s="4"/>
      <c r="P1770" s="4"/>
      <c r="Q1770" s="4"/>
      <c r="R1770" s="4"/>
      <c r="S1770" s="4"/>
    </row>
    <row r="1771" spans="1:19" hidden="1" x14ac:dyDescent="0.25">
      <c r="A1771" s="37" t="s">
        <v>622</v>
      </c>
      <c r="B1771" s="6" t="s">
        <v>1271</v>
      </c>
      <c r="C1771" s="4">
        <f t="shared" si="224"/>
        <v>21517337.489999998</v>
      </c>
      <c r="D1771" s="4">
        <f t="shared" si="225"/>
        <v>450823.41000000003</v>
      </c>
      <c r="E1771" s="4"/>
      <c r="F1771" s="4">
        <v>4812630.7699999996</v>
      </c>
      <c r="G1771" s="4">
        <v>6989966.4800000004</v>
      </c>
      <c r="H1771" s="4">
        <v>4612855.9000000004</v>
      </c>
      <c r="I1771" s="4">
        <v>2014246.35</v>
      </c>
      <c r="J1771" s="4">
        <v>2636814.58</v>
      </c>
      <c r="K1771" s="4"/>
      <c r="L1771" s="1"/>
      <c r="M1771" s="4"/>
      <c r="N1771" s="5"/>
      <c r="O1771" s="4"/>
      <c r="P1771" s="4"/>
      <c r="Q1771" s="4"/>
      <c r="R1771" s="4"/>
      <c r="S1771" s="4"/>
    </row>
    <row r="1772" spans="1:19" hidden="1" x14ac:dyDescent="0.25">
      <c r="A1772" s="37" t="s">
        <v>624</v>
      </c>
      <c r="B1772" s="6" t="s">
        <v>1269</v>
      </c>
      <c r="C1772" s="4">
        <f t="shared" si="224"/>
        <v>7157937.25</v>
      </c>
      <c r="D1772" s="4">
        <f t="shared" si="225"/>
        <v>149970.49000000002</v>
      </c>
      <c r="E1772" s="4"/>
      <c r="F1772" s="4"/>
      <c r="G1772" s="4">
        <v>7007966.7599999998</v>
      </c>
      <c r="H1772" s="4"/>
      <c r="I1772" s="4"/>
      <c r="J1772" s="4"/>
      <c r="K1772" s="4"/>
      <c r="L1772" s="1"/>
      <c r="M1772" s="4"/>
      <c r="N1772" s="5"/>
      <c r="O1772" s="4"/>
      <c r="P1772" s="4"/>
      <c r="Q1772" s="4"/>
      <c r="R1772" s="4"/>
      <c r="S1772" s="4"/>
    </row>
    <row r="1773" spans="1:19" hidden="1" x14ac:dyDescent="0.25">
      <c r="A1773" s="37" t="s">
        <v>625</v>
      </c>
      <c r="B1773" s="6" t="s">
        <v>1273</v>
      </c>
      <c r="C1773" s="4">
        <f t="shared" si="224"/>
        <v>10522633.390000001</v>
      </c>
      <c r="D1773" s="4">
        <f t="shared" si="225"/>
        <v>220466.38</v>
      </c>
      <c r="E1773" s="4"/>
      <c r="F1773" s="4">
        <v>4802229.96</v>
      </c>
      <c r="G1773" s="4"/>
      <c r="H1773" s="4"/>
      <c r="I1773" s="4"/>
      <c r="J1773" s="4"/>
      <c r="K1773" s="4"/>
      <c r="L1773" s="1"/>
      <c r="M1773" s="4"/>
      <c r="N1773" s="5"/>
      <c r="O1773" s="4"/>
      <c r="P1773" s="4">
        <v>5499937.0499999998</v>
      </c>
      <c r="Q1773" s="4"/>
      <c r="R1773" s="4"/>
      <c r="S1773" s="4"/>
    </row>
    <row r="1774" spans="1:19" hidden="1" x14ac:dyDescent="0.25">
      <c r="A1774" s="37" t="s">
        <v>627</v>
      </c>
      <c r="B1774" s="6" t="s">
        <v>1286</v>
      </c>
      <c r="C1774" s="4">
        <f t="shared" si="224"/>
        <v>12129334.529999999</v>
      </c>
      <c r="D1774" s="4">
        <f t="shared" si="225"/>
        <v>254129.39</v>
      </c>
      <c r="E1774" s="4"/>
      <c r="F1774" s="4">
        <v>4814873.75</v>
      </c>
      <c r="G1774" s="4">
        <v>7060331.3899999997</v>
      </c>
      <c r="H1774" s="4"/>
      <c r="I1774" s="4"/>
      <c r="J1774" s="4"/>
      <c r="K1774" s="4"/>
      <c r="L1774" s="1"/>
      <c r="M1774" s="4"/>
      <c r="N1774" s="5"/>
      <c r="O1774" s="4"/>
      <c r="P1774" s="4"/>
      <c r="Q1774" s="4"/>
      <c r="R1774" s="4"/>
      <c r="S1774" s="4"/>
    </row>
    <row r="1775" spans="1:19" hidden="1" x14ac:dyDescent="0.25">
      <c r="A1775" s="37" t="s">
        <v>629</v>
      </c>
      <c r="B1775" s="6" t="s">
        <v>1288</v>
      </c>
      <c r="C1775" s="4">
        <f t="shared" si="224"/>
        <v>34372194.310000002</v>
      </c>
      <c r="D1775" s="4">
        <f t="shared" si="225"/>
        <v>720153.67</v>
      </c>
      <c r="E1775" s="4"/>
      <c r="F1775" s="4">
        <v>4081006.44</v>
      </c>
      <c r="G1775" s="4">
        <v>5166706.66</v>
      </c>
      <c r="H1775" s="4">
        <v>3035710.7199999997</v>
      </c>
      <c r="I1775" s="4">
        <v>1275398</v>
      </c>
      <c r="J1775" s="4">
        <v>2095934.19</v>
      </c>
      <c r="K1775" s="4"/>
      <c r="L1775" s="1"/>
      <c r="M1775" s="4"/>
      <c r="N1775" s="5" t="s">
        <v>1674</v>
      </c>
      <c r="O1775" s="4">
        <v>11327859.039999999</v>
      </c>
      <c r="P1775" s="4">
        <v>6669425.5899999999</v>
      </c>
      <c r="Q1775" s="4"/>
      <c r="R1775" s="4"/>
      <c r="S1775" s="4"/>
    </row>
    <row r="1776" spans="1:19" hidden="1" x14ac:dyDescent="0.25">
      <c r="A1776" s="37" t="s">
        <v>631</v>
      </c>
      <c r="B1776" s="6" t="s">
        <v>1292</v>
      </c>
      <c r="C1776" s="4">
        <f t="shared" si="224"/>
        <v>4872158.32</v>
      </c>
      <c r="D1776" s="4">
        <f t="shared" si="225"/>
        <v>102079.68999999999</v>
      </c>
      <c r="E1776" s="4"/>
      <c r="F1776" s="4">
        <v>4770078.63</v>
      </c>
      <c r="G1776" s="4"/>
      <c r="H1776" s="4"/>
      <c r="I1776" s="4"/>
      <c r="J1776" s="4"/>
      <c r="K1776" s="4"/>
      <c r="L1776" s="1"/>
      <c r="M1776" s="4"/>
      <c r="N1776" s="5"/>
      <c r="O1776" s="4"/>
      <c r="P1776" s="4"/>
      <c r="Q1776" s="4"/>
      <c r="R1776" s="4"/>
      <c r="S1776" s="4"/>
    </row>
    <row r="1777" spans="1:19" hidden="1" x14ac:dyDescent="0.25">
      <c r="A1777" s="37" t="s">
        <v>633</v>
      </c>
      <c r="B1777" s="6" t="s">
        <v>1275</v>
      </c>
      <c r="C1777" s="4">
        <f t="shared" si="224"/>
        <v>11134446.92</v>
      </c>
      <c r="D1777" s="4">
        <f t="shared" si="225"/>
        <v>233284.87</v>
      </c>
      <c r="E1777" s="4"/>
      <c r="F1777" s="4">
        <v>2843601.6999999997</v>
      </c>
      <c r="G1777" s="4">
        <v>3566248.0199999996</v>
      </c>
      <c r="H1777" s="4">
        <v>2102338.5799999996</v>
      </c>
      <c r="I1777" s="4">
        <v>937463.73</v>
      </c>
      <c r="J1777" s="4">
        <v>1451510.02</v>
      </c>
      <c r="K1777" s="4"/>
      <c r="L1777" s="1"/>
      <c r="M1777" s="4"/>
      <c r="N1777" s="5"/>
      <c r="O1777" s="4"/>
      <c r="P1777" s="4"/>
      <c r="Q1777" s="4"/>
      <c r="R1777" s="4"/>
      <c r="S1777" s="4"/>
    </row>
    <row r="1778" spans="1:19" hidden="1" x14ac:dyDescent="0.25">
      <c r="A1778" s="37" t="s">
        <v>635</v>
      </c>
      <c r="B1778" s="6" t="s">
        <v>1277</v>
      </c>
      <c r="C1778" s="4">
        <f t="shared" si="224"/>
        <v>31355730.73</v>
      </c>
      <c r="D1778" s="4">
        <f t="shared" si="225"/>
        <v>656953.82999999996</v>
      </c>
      <c r="E1778" s="4"/>
      <c r="F1778" s="4">
        <v>8404400.9800000004</v>
      </c>
      <c r="G1778" s="4"/>
      <c r="H1778" s="4"/>
      <c r="I1778" s="4"/>
      <c r="J1778" s="4"/>
      <c r="K1778" s="4"/>
      <c r="L1778" s="1"/>
      <c r="M1778" s="4"/>
      <c r="N1778" s="5" t="s">
        <v>1674</v>
      </c>
      <c r="O1778" s="4">
        <v>22294375.920000002</v>
      </c>
      <c r="P1778" s="4"/>
      <c r="Q1778" s="4"/>
      <c r="R1778" s="4"/>
      <c r="S1778" s="4"/>
    </row>
    <row r="1779" spans="1:19" hidden="1" x14ac:dyDescent="0.25">
      <c r="A1779" s="37" t="s">
        <v>637</v>
      </c>
      <c r="B1779" s="6" t="s">
        <v>1300</v>
      </c>
      <c r="C1779" s="4">
        <f t="shared" si="224"/>
        <v>58224486.600000001</v>
      </c>
      <c r="D1779" s="4">
        <f t="shared" si="225"/>
        <v>1219898.2</v>
      </c>
      <c r="E1779" s="4"/>
      <c r="F1779" s="4">
        <v>7917437.6299999999</v>
      </c>
      <c r="G1779" s="4">
        <v>11499453.48</v>
      </c>
      <c r="H1779" s="4">
        <v>7588780.5700000003</v>
      </c>
      <c r="I1779" s="4">
        <v>3313711.48</v>
      </c>
      <c r="J1779" s="4">
        <v>4337921.5999999996</v>
      </c>
      <c r="K1779" s="4"/>
      <c r="L1779" s="1"/>
      <c r="M1779" s="4"/>
      <c r="N1779" s="5"/>
      <c r="O1779" s="4"/>
      <c r="P1779" s="4"/>
      <c r="Q1779" s="4">
        <v>22347283.640000001</v>
      </c>
      <c r="R1779" s="4"/>
      <c r="S1779" s="4"/>
    </row>
    <row r="1780" spans="1:19" hidden="1" x14ac:dyDescent="0.25">
      <c r="A1780" s="37" t="s">
        <v>639</v>
      </c>
      <c r="B1780" s="6" t="s">
        <v>1296</v>
      </c>
      <c r="C1780" s="4">
        <f t="shared" si="224"/>
        <v>69220856.620000005</v>
      </c>
      <c r="D1780" s="4">
        <f t="shared" si="225"/>
        <v>1450290.1300000001</v>
      </c>
      <c r="E1780" s="4"/>
      <c r="F1780" s="4">
        <v>5884361.9699999997</v>
      </c>
      <c r="G1780" s="4">
        <v>8546571.4900000002</v>
      </c>
      <c r="H1780" s="4">
        <v>5640098.96</v>
      </c>
      <c r="I1780" s="4">
        <v>2462801.5699999998</v>
      </c>
      <c r="J1780" s="4">
        <v>3224010.35</v>
      </c>
      <c r="K1780" s="4"/>
      <c r="L1780" s="1"/>
      <c r="M1780" s="4"/>
      <c r="N1780" s="5" t="s">
        <v>1674</v>
      </c>
      <c r="O1780" s="4">
        <v>19883917.540000003</v>
      </c>
      <c r="P1780" s="4"/>
      <c r="Q1780" s="4">
        <v>22128804.609999999</v>
      </c>
      <c r="R1780" s="4"/>
      <c r="S1780" s="4"/>
    </row>
    <row r="1781" spans="1:19" hidden="1" x14ac:dyDescent="0.25">
      <c r="A1781" s="37" t="s">
        <v>641</v>
      </c>
      <c r="B1781" s="6" t="s">
        <v>1298</v>
      </c>
      <c r="C1781" s="4">
        <f t="shared" si="224"/>
        <v>3340019.14</v>
      </c>
      <c r="D1781" s="4">
        <f t="shared" si="225"/>
        <v>69978.87</v>
      </c>
      <c r="E1781" s="4"/>
      <c r="F1781" s="4">
        <v>750185.87</v>
      </c>
      <c r="G1781" s="4">
        <v>1100041.48</v>
      </c>
      <c r="H1781" s="4">
        <v>722979.9</v>
      </c>
      <c r="I1781" s="4">
        <v>283563.25</v>
      </c>
      <c r="J1781" s="4">
        <v>413269.77</v>
      </c>
      <c r="K1781" s="4"/>
      <c r="L1781" s="1"/>
      <c r="M1781" s="4"/>
      <c r="N1781" s="5"/>
      <c r="O1781" s="4"/>
      <c r="P1781" s="4"/>
      <c r="Q1781" s="4"/>
      <c r="R1781" s="4"/>
      <c r="S1781" s="4"/>
    </row>
    <row r="1782" spans="1:19" hidden="1" x14ac:dyDescent="0.25">
      <c r="A1782" s="37" t="s">
        <v>643</v>
      </c>
      <c r="B1782" s="6" t="s">
        <v>1302</v>
      </c>
      <c r="C1782" s="4">
        <f t="shared" si="224"/>
        <v>13858413.109999999</v>
      </c>
      <c r="D1782" s="4">
        <f t="shared" si="225"/>
        <v>290356.42</v>
      </c>
      <c r="E1782" s="4"/>
      <c r="F1782" s="4">
        <v>5501250.6499999994</v>
      </c>
      <c r="G1782" s="4">
        <v>8066806.04</v>
      </c>
      <c r="H1782" s="4"/>
      <c r="I1782" s="4"/>
      <c r="J1782" s="4"/>
      <c r="K1782" s="4"/>
      <c r="L1782" s="1"/>
      <c r="M1782" s="4"/>
      <c r="N1782" s="5"/>
      <c r="O1782" s="4"/>
      <c r="P1782" s="4"/>
      <c r="Q1782" s="4"/>
      <c r="R1782" s="4"/>
      <c r="S1782" s="4"/>
    </row>
    <row r="1783" spans="1:19" hidden="1" x14ac:dyDescent="0.25">
      <c r="A1783" s="37" t="s">
        <v>645</v>
      </c>
      <c r="B1783" s="6" t="s">
        <v>1306</v>
      </c>
      <c r="C1783" s="4">
        <f t="shared" si="224"/>
        <v>15710203.130000001</v>
      </c>
      <c r="D1783" s="4">
        <f t="shared" si="225"/>
        <v>329154.45</v>
      </c>
      <c r="E1783" s="4"/>
      <c r="F1783" s="4"/>
      <c r="G1783" s="4">
        <v>1888295</v>
      </c>
      <c r="H1783" s="4">
        <v>1109472.19</v>
      </c>
      <c r="I1783" s="4">
        <v>466124.33</v>
      </c>
      <c r="J1783" s="4">
        <v>766008.66</v>
      </c>
      <c r="K1783" s="4"/>
      <c r="L1783" s="1"/>
      <c r="M1783" s="4"/>
      <c r="N1783" s="5" t="s">
        <v>1674</v>
      </c>
      <c r="O1783" s="4">
        <v>4379641.12</v>
      </c>
      <c r="P1783" s="4"/>
      <c r="Q1783" s="4">
        <v>6771507.3799999999</v>
      </c>
      <c r="R1783" s="4"/>
      <c r="S1783" s="4"/>
    </row>
    <row r="1784" spans="1:19" hidden="1" x14ac:dyDescent="0.25">
      <c r="A1784" s="37" t="s">
        <v>647</v>
      </c>
      <c r="B1784" s="6" t="s">
        <v>1312</v>
      </c>
      <c r="C1784" s="4">
        <f t="shared" si="224"/>
        <v>29046019.760000002</v>
      </c>
      <c r="D1784" s="4">
        <f t="shared" si="225"/>
        <v>608561.61</v>
      </c>
      <c r="E1784" s="4"/>
      <c r="F1784" s="4">
        <v>3205760.86</v>
      </c>
      <c r="G1784" s="4">
        <v>4058613.05</v>
      </c>
      <c r="H1784" s="4">
        <v>2384647.6999999997</v>
      </c>
      <c r="I1784" s="4">
        <v>1001865.85</v>
      </c>
      <c r="J1784" s="4">
        <v>1646423.23</v>
      </c>
      <c r="K1784" s="4"/>
      <c r="L1784" s="1"/>
      <c r="M1784" s="4"/>
      <c r="N1784" s="5" t="s">
        <v>1674</v>
      </c>
      <c r="O1784" s="4">
        <v>10158938.92</v>
      </c>
      <c r="P1784" s="4">
        <v>5981208.54</v>
      </c>
      <c r="Q1784" s="4"/>
      <c r="R1784" s="4"/>
      <c r="S1784" s="4"/>
    </row>
    <row r="1785" spans="1:19" hidden="1" x14ac:dyDescent="0.25">
      <c r="A1785" s="37" t="s">
        <v>649</v>
      </c>
      <c r="B1785" s="6" t="s">
        <v>1320</v>
      </c>
      <c r="C1785" s="4">
        <f t="shared" si="224"/>
        <v>22790387.370000001</v>
      </c>
      <c r="D1785" s="4">
        <f t="shared" si="225"/>
        <v>477495.88</v>
      </c>
      <c r="E1785" s="4"/>
      <c r="F1785" s="4">
        <v>3173496.2199999997</v>
      </c>
      <c r="G1785" s="4">
        <v>4017764.81</v>
      </c>
      <c r="H1785" s="4">
        <v>2360647.2199999997</v>
      </c>
      <c r="I1785" s="4">
        <v>991782.49</v>
      </c>
      <c r="J1785" s="4">
        <v>1629852.67</v>
      </c>
      <c r="K1785" s="4"/>
      <c r="L1785" s="1"/>
      <c r="M1785" s="4"/>
      <c r="N1785" s="5" t="s">
        <v>1674</v>
      </c>
      <c r="O1785" s="4">
        <v>10139348.08</v>
      </c>
      <c r="P1785" s="4"/>
      <c r="Q1785" s="4"/>
      <c r="R1785" s="4"/>
      <c r="S1785" s="4"/>
    </row>
    <row r="1786" spans="1:19" hidden="1" x14ac:dyDescent="0.25">
      <c r="A1786" s="37" t="s">
        <v>651</v>
      </c>
      <c r="B1786" s="6" t="s">
        <v>1322</v>
      </c>
      <c r="C1786" s="4">
        <f t="shared" si="224"/>
        <v>22977640.93</v>
      </c>
      <c r="D1786" s="4">
        <f t="shared" si="225"/>
        <v>481419.15</v>
      </c>
      <c r="E1786" s="4"/>
      <c r="F1786" s="4">
        <v>3221288.2199999997</v>
      </c>
      <c r="G1786" s="4">
        <v>4078271.2699999996</v>
      </c>
      <c r="H1786" s="4">
        <v>2396197.9299999997</v>
      </c>
      <c r="I1786" s="4">
        <v>1006718.47</v>
      </c>
      <c r="J1786" s="4">
        <v>1654397.81</v>
      </c>
      <c r="K1786" s="4"/>
      <c r="L1786" s="1"/>
      <c r="M1786" s="4"/>
      <c r="N1786" s="5" t="s">
        <v>1674</v>
      </c>
      <c r="O1786" s="4">
        <v>10139348.08</v>
      </c>
      <c r="P1786" s="4"/>
      <c r="Q1786" s="4"/>
      <c r="R1786" s="4"/>
      <c r="S1786" s="4"/>
    </row>
    <row r="1787" spans="1:19" hidden="1" x14ac:dyDescent="0.25">
      <c r="A1787" s="37" t="s">
        <v>653</v>
      </c>
      <c r="B1787" s="6" t="s">
        <v>1324</v>
      </c>
      <c r="C1787" s="4">
        <f t="shared" ref="C1787:C1809" si="226">ROUNDUP(SUM(D1787+E1787+F1787+G1787+H1787+I1787+J1787+K1787+M1787+O1787+P1787+Q1787+R1787+S1787),2)</f>
        <v>20362529.469999999</v>
      </c>
      <c r="D1787" s="4">
        <f t="shared" ref="D1787:D1809" si="227">ROUNDUP(SUM(F1787+G1787+H1787+I1787+J1787+K1787+M1787+O1787+P1787+Q1787+R1787+S1787)*0.0214,2)</f>
        <v>426628.29000000004</v>
      </c>
      <c r="E1787" s="4"/>
      <c r="F1787" s="4">
        <v>2303560.86</v>
      </c>
      <c r="G1787" s="4"/>
      <c r="H1787" s="4">
        <v>1713534.27</v>
      </c>
      <c r="I1787" s="4">
        <v>719909.89</v>
      </c>
      <c r="J1787" s="4">
        <v>1183068.94</v>
      </c>
      <c r="K1787" s="4"/>
      <c r="L1787" s="1"/>
      <c r="M1787" s="4"/>
      <c r="N1787" s="5" t="s">
        <v>1674</v>
      </c>
      <c r="O1787" s="4">
        <v>9988063.2599999998</v>
      </c>
      <c r="P1787" s="4"/>
      <c r="Q1787" s="4">
        <v>4027763.96</v>
      </c>
      <c r="R1787" s="4"/>
      <c r="S1787" s="4"/>
    </row>
    <row r="1788" spans="1:19" hidden="1" x14ac:dyDescent="0.25">
      <c r="A1788" s="37" t="s">
        <v>655</v>
      </c>
      <c r="B1788" s="6" t="s">
        <v>1326</v>
      </c>
      <c r="C1788" s="4">
        <f t="shared" si="226"/>
        <v>7538517.5</v>
      </c>
      <c r="D1788" s="4">
        <f t="shared" si="227"/>
        <v>157944.27000000002</v>
      </c>
      <c r="E1788" s="4"/>
      <c r="F1788" s="4">
        <v>2147816.7599999998</v>
      </c>
      <c r="G1788" s="4"/>
      <c r="H1788" s="4"/>
      <c r="I1788" s="4"/>
      <c r="J1788" s="4"/>
      <c r="K1788" s="4"/>
      <c r="L1788" s="1"/>
      <c r="M1788" s="4"/>
      <c r="N1788" s="5"/>
      <c r="O1788" s="4"/>
      <c r="P1788" s="4">
        <v>5232756.47</v>
      </c>
      <c r="Q1788" s="4"/>
      <c r="R1788" s="4"/>
      <c r="S1788" s="4"/>
    </row>
    <row r="1789" spans="1:19" hidden="1" x14ac:dyDescent="0.25">
      <c r="A1789" s="37" t="s">
        <v>657</v>
      </c>
      <c r="B1789" s="6" t="s">
        <v>1328</v>
      </c>
      <c r="C1789" s="4">
        <f t="shared" si="226"/>
        <v>22905251.460000001</v>
      </c>
      <c r="D1789" s="4">
        <f t="shared" si="227"/>
        <v>479902.47000000003</v>
      </c>
      <c r="E1789" s="4"/>
      <c r="F1789" s="4">
        <v>3209054.5399999996</v>
      </c>
      <c r="G1789" s="4">
        <v>4062782.98</v>
      </c>
      <c r="H1789" s="4">
        <v>2387097.75</v>
      </c>
      <c r="I1789" s="4">
        <v>1002895.19</v>
      </c>
      <c r="J1789" s="4">
        <v>1648114.81</v>
      </c>
      <c r="K1789" s="4"/>
      <c r="L1789" s="1"/>
      <c r="M1789" s="4"/>
      <c r="N1789" s="5" t="s">
        <v>1674</v>
      </c>
      <c r="O1789" s="4">
        <v>10115403.720000001</v>
      </c>
      <c r="P1789" s="4"/>
      <c r="Q1789" s="4"/>
      <c r="R1789" s="4"/>
      <c r="S1789" s="4"/>
    </row>
    <row r="1790" spans="1:19" hidden="1" x14ac:dyDescent="0.25">
      <c r="A1790" s="37" t="s">
        <v>659</v>
      </c>
      <c r="B1790" s="6" t="s">
        <v>1330</v>
      </c>
      <c r="C1790" s="4">
        <f t="shared" si="226"/>
        <v>36094307.039999999</v>
      </c>
      <c r="D1790" s="4">
        <f t="shared" si="227"/>
        <v>756234.75</v>
      </c>
      <c r="E1790" s="4"/>
      <c r="F1790" s="4">
        <v>3523173.0799999996</v>
      </c>
      <c r="G1790" s="4">
        <v>4418519.3099999996</v>
      </c>
      <c r="H1790" s="4">
        <v>2604760.96</v>
      </c>
      <c r="I1790" s="4">
        <v>1161501.27</v>
      </c>
      <c r="J1790" s="4">
        <v>1798395.68</v>
      </c>
      <c r="K1790" s="4"/>
      <c r="L1790" s="1"/>
      <c r="M1790" s="4"/>
      <c r="N1790" s="5"/>
      <c r="O1790" s="4"/>
      <c r="P1790" s="4">
        <v>9698467.7699999996</v>
      </c>
      <c r="Q1790" s="4">
        <v>12133254.220000001</v>
      </c>
      <c r="R1790" s="4"/>
      <c r="S1790" s="4"/>
    </row>
    <row r="1791" spans="1:19" hidden="1" x14ac:dyDescent="0.25">
      <c r="A1791" s="37" t="s">
        <v>661</v>
      </c>
      <c r="B1791" s="6" t="s">
        <v>1332</v>
      </c>
      <c r="C1791" s="4">
        <f t="shared" si="226"/>
        <v>24880041.32</v>
      </c>
      <c r="D1791" s="4">
        <f t="shared" si="227"/>
        <v>521277.55</v>
      </c>
      <c r="E1791" s="4"/>
      <c r="F1791" s="4">
        <v>3457786.1799999997</v>
      </c>
      <c r="G1791" s="4">
        <v>4336515.59</v>
      </c>
      <c r="H1791" s="4">
        <v>2556418.9500000002</v>
      </c>
      <c r="I1791" s="4">
        <v>1139944.8500000001</v>
      </c>
      <c r="J1791" s="4">
        <v>1765019.09</v>
      </c>
      <c r="K1791" s="4"/>
      <c r="L1791" s="1"/>
      <c r="M1791" s="4"/>
      <c r="N1791" s="5" t="s">
        <v>1674</v>
      </c>
      <c r="O1791" s="4">
        <v>11103079.109999999</v>
      </c>
      <c r="P1791" s="4"/>
      <c r="Q1791" s="4"/>
      <c r="R1791" s="4"/>
      <c r="S1791" s="4"/>
    </row>
    <row r="1792" spans="1:19" hidden="1" x14ac:dyDescent="0.25">
      <c r="A1792" s="37" t="s">
        <v>663</v>
      </c>
      <c r="B1792" s="6" t="s">
        <v>1334</v>
      </c>
      <c r="C1792" s="4">
        <f t="shared" si="226"/>
        <v>20007218.899999999</v>
      </c>
      <c r="D1792" s="4">
        <f t="shared" si="227"/>
        <v>419183.95</v>
      </c>
      <c r="E1792" s="4"/>
      <c r="F1792" s="4"/>
      <c r="G1792" s="4"/>
      <c r="H1792" s="4">
        <v>9974381.4499999993</v>
      </c>
      <c r="I1792" s="4">
        <v>3912097.66</v>
      </c>
      <c r="J1792" s="4">
        <v>5701555.8399999999</v>
      </c>
      <c r="K1792" s="4"/>
      <c r="L1792" s="1"/>
      <c r="M1792" s="4"/>
      <c r="N1792" s="5"/>
      <c r="O1792" s="4"/>
      <c r="P1792" s="4"/>
      <c r="Q1792" s="4"/>
      <c r="R1792" s="4"/>
      <c r="S1792" s="4"/>
    </row>
    <row r="1793" spans="1:19" hidden="1" x14ac:dyDescent="0.25">
      <c r="A1793" s="37" t="s">
        <v>665</v>
      </c>
      <c r="B1793" s="6" t="s">
        <v>1336</v>
      </c>
      <c r="C1793" s="4">
        <f t="shared" si="226"/>
        <v>29657029.34</v>
      </c>
      <c r="D1793" s="4">
        <f t="shared" si="227"/>
        <v>621363.26</v>
      </c>
      <c r="E1793" s="4"/>
      <c r="F1793" s="4"/>
      <c r="G1793" s="4">
        <v>8553897.1799999997</v>
      </c>
      <c r="H1793" s="4"/>
      <c r="I1793" s="4"/>
      <c r="J1793" s="4"/>
      <c r="K1793" s="4"/>
      <c r="L1793" s="1"/>
      <c r="M1793" s="4"/>
      <c r="N1793" s="5"/>
      <c r="O1793" s="4"/>
      <c r="P1793" s="4"/>
      <c r="Q1793" s="4"/>
      <c r="R1793" s="4">
        <v>20481768.899999999</v>
      </c>
      <c r="S1793" s="4"/>
    </row>
    <row r="1794" spans="1:19" hidden="1" x14ac:dyDescent="0.25">
      <c r="A1794" s="37" t="s">
        <v>667</v>
      </c>
      <c r="B1794" s="6" t="s">
        <v>1338</v>
      </c>
      <c r="C1794" s="4">
        <f t="shared" si="226"/>
        <v>31488417.550000001</v>
      </c>
      <c r="D1794" s="4">
        <f t="shared" si="227"/>
        <v>659733.84</v>
      </c>
      <c r="E1794" s="4"/>
      <c r="F1794" s="4">
        <v>3981992.26</v>
      </c>
      <c r="G1794" s="4">
        <v>5783529.5800000001</v>
      </c>
      <c r="H1794" s="4">
        <v>3816697.6399999997</v>
      </c>
      <c r="I1794" s="4">
        <v>1666596.45</v>
      </c>
      <c r="J1794" s="4">
        <v>2181712.1999999997</v>
      </c>
      <c r="K1794" s="4"/>
      <c r="L1794" s="1"/>
      <c r="M1794" s="4"/>
      <c r="N1794" s="5"/>
      <c r="O1794" s="4"/>
      <c r="P1794" s="4"/>
      <c r="Q1794" s="4">
        <v>13398155.58</v>
      </c>
      <c r="R1794" s="4"/>
      <c r="S1794" s="4"/>
    </row>
    <row r="1795" spans="1:19" hidden="1" x14ac:dyDescent="0.25">
      <c r="A1795" s="37" t="s">
        <v>669</v>
      </c>
      <c r="B1795" s="6" t="s">
        <v>1340</v>
      </c>
      <c r="C1795" s="4">
        <f t="shared" si="226"/>
        <v>36759000.390000001</v>
      </c>
      <c r="D1795" s="4">
        <f t="shared" si="227"/>
        <v>770161.16</v>
      </c>
      <c r="E1795" s="4"/>
      <c r="F1795" s="4">
        <v>4785130.75</v>
      </c>
      <c r="G1795" s="4">
        <v>7016717.4900000002</v>
      </c>
      <c r="H1795" s="4">
        <v>4611594.9000000004</v>
      </c>
      <c r="I1795" s="4">
        <v>1808734.68</v>
      </c>
      <c r="J1795" s="4">
        <v>2636079.84</v>
      </c>
      <c r="K1795" s="4"/>
      <c r="L1795" s="1"/>
      <c r="M1795" s="4"/>
      <c r="N1795" s="5"/>
      <c r="O1795" s="4"/>
      <c r="P1795" s="4"/>
      <c r="Q1795" s="4">
        <v>15130581.57</v>
      </c>
      <c r="R1795" s="4"/>
      <c r="S1795" s="4"/>
    </row>
    <row r="1796" spans="1:19" hidden="1" x14ac:dyDescent="0.25">
      <c r="A1796" s="37" t="s">
        <v>671</v>
      </c>
      <c r="B1796" s="6" t="s">
        <v>1342</v>
      </c>
      <c r="C1796" s="4">
        <f t="shared" si="226"/>
        <v>110161618.90000001</v>
      </c>
      <c r="D1796" s="4">
        <f t="shared" si="227"/>
        <v>2308066.0399999996</v>
      </c>
      <c r="E1796" s="4"/>
      <c r="F1796" s="4"/>
      <c r="G1796" s="4"/>
      <c r="H1796" s="4">
        <v>20900140.800000001</v>
      </c>
      <c r="I1796" s="4">
        <v>8197339.5899999999</v>
      </c>
      <c r="J1796" s="4">
        <v>11946938.310000001</v>
      </c>
      <c r="K1796" s="4"/>
      <c r="L1796" s="1"/>
      <c r="M1796" s="4"/>
      <c r="N1796" s="5"/>
      <c r="O1796" s="4"/>
      <c r="P1796" s="4"/>
      <c r="Q1796" s="4">
        <v>66809134.159999996</v>
      </c>
      <c r="R1796" s="4"/>
      <c r="S1796" s="4"/>
    </row>
    <row r="1797" spans="1:19" hidden="1" x14ac:dyDescent="0.25">
      <c r="A1797" s="37" t="s">
        <v>673</v>
      </c>
      <c r="B1797" s="6" t="s">
        <v>1726</v>
      </c>
      <c r="C1797" s="4">
        <f t="shared" si="226"/>
        <v>8226319.29</v>
      </c>
      <c r="D1797" s="4">
        <f t="shared" si="227"/>
        <v>165859.47</v>
      </c>
      <c r="E1797" s="4">
        <v>310017.69</v>
      </c>
      <c r="F1797" s="4">
        <v>1784365.36</v>
      </c>
      <c r="G1797" s="4"/>
      <c r="H1797" s="4"/>
      <c r="I1797" s="4"/>
      <c r="J1797" s="4"/>
      <c r="K1797" s="4"/>
      <c r="L1797" s="1"/>
      <c r="M1797" s="4"/>
      <c r="N1797" s="5"/>
      <c r="O1797" s="4"/>
      <c r="P1797" s="4"/>
      <c r="Q1797" s="4">
        <v>5966076.7699999996</v>
      </c>
      <c r="R1797" s="4"/>
      <c r="S1797" s="4"/>
    </row>
    <row r="1798" spans="1:19" hidden="1" x14ac:dyDescent="0.25">
      <c r="A1798" s="37" t="s">
        <v>675</v>
      </c>
      <c r="B1798" s="6" t="s">
        <v>1352</v>
      </c>
      <c r="C1798" s="4">
        <f t="shared" si="226"/>
        <v>32100818.579999998</v>
      </c>
      <c r="D1798" s="4">
        <f t="shared" si="227"/>
        <v>672564.64</v>
      </c>
      <c r="E1798" s="4"/>
      <c r="F1798" s="4">
        <v>2508239.67</v>
      </c>
      <c r="G1798" s="4">
        <v>3175525.16</v>
      </c>
      <c r="H1798" s="4"/>
      <c r="I1798" s="4"/>
      <c r="J1798" s="4"/>
      <c r="K1798" s="4"/>
      <c r="L1798" s="1"/>
      <c r="M1798" s="4"/>
      <c r="N1798" s="5" t="s">
        <v>1674</v>
      </c>
      <c r="O1798" s="4">
        <v>7448872.7199999997</v>
      </c>
      <c r="P1798" s="4">
        <v>4385621.5199999996</v>
      </c>
      <c r="Q1798" s="4">
        <v>13909994.869999999</v>
      </c>
      <c r="R1798" s="4"/>
      <c r="S1798" s="4"/>
    </row>
    <row r="1799" spans="1:19" hidden="1" x14ac:dyDescent="0.25">
      <c r="A1799" s="37" t="s">
        <v>677</v>
      </c>
      <c r="B1799" s="6" t="s">
        <v>1353</v>
      </c>
      <c r="C1799" s="4">
        <f t="shared" si="226"/>
        <v>6086973.8700000001</v>
      </c>
      <c r="D1799" s="4">
        <f t="shared" si="227"/>
        <v>127532.06</v>
      </c>
      <c r="E1799" s="4"/>
      <c r="F1799" s="4">
        <v>1554538.76</v>
      </c>
      <c r="G1799" s="4">
        <v>1949594.68</v>
      </c>
      <c r="H1799" s="4">
        <v>1149305.3999999999</v>
      </c>
      <c r="I1799" s="4">
        <v>512492.2</v>
      </c>
      <c r="J1799" s="4">
        <v>793510.77</v>
      </c>
      <c r="K1799" s="4"/>
      <c r="L1799" s="1"/>
      <c r="M1799" s="4"/>
      <c r="N1799" s="5"/>
      <c r="O1799" s="4"/>
      <c r="P1799" s="4"/>
      <c r="Q1799" s="4"/>
      <c r="R1799" s="4"/>
      <c r="S1799" s="4"/>
    </row>
    <row r="1800" spans="1:19" hidden="1" x14ac:dyDescent="0.25">
      <c r="A1800" s="37" t="s">
        <v>679</v>
      </c>
      <c r="B1800" s="6" t="s">
        <v>1354</v>
      </c>
      <c r="C1800" s="4">
        <f t="shared" si="226"/>
        <v>7804190.8799999999</v>
      </c>
      <c r="D1800" s="4">
        <f t="shared" si="227"/>
        <v>163510.56</v>
      </c>
      <c r="E1800" s="4"/>
      <c r="F1800" s="4">
        <v>7640680.3200000003</v>
      </c>
      <c r="G1800" s="4"/>
      <c r="H1800" s="4"/>
      <c r="I1800" s="4"/>
      <c r="J1800" s="4"/>
      <c r="K1800" s="4"/>
      <c r="L1800" s="1"/>
      <c r="M1800" s="4"/>
      <c r="N1800" s="5"/>
      <c r="O1800" s="4"/>
      <c r="P1800" s="4"/>
      <c r="Q1800" s="4"/>
      <c r="R1800" s="4"/>
      <c r="S1800" s="4"/>
    </row>
    <row r="1801" spans="1:19" hidden="1" x14ac:dyDescent="0.25">
      <c r="A1801" s="37" t="s">
        <v>681</v>
      </c>
      <c r="B1801" s="6" t="s">
        <v>1355</v>
      </c>
      <c r="C1801" s="4">
        <f t="shared" si="226"/>
        <v>33932822.939999998</v>
      </c>
      <c r="D1801" s="4">
        <f t="shared" si="227"/>
        <v>710948.13</v>
      </c>
      <c r="E1801" s="4"/>
      <c r="F1801" s="4"/>
      <c r="G1801" s="4"/>
      <c r="H1801" s="4">
        <v>5815859.0699999994</v>
      </c>
      <c r="I1801" s="4">
        <v>4015422.53</v>
      </c>
      <c r="J1801" s="4">
        <v>2593377.19</v>
      </c>
      <c r="K1801" s="4"/>
      <c r="L1801" s="1"/>
      <c r="M1801" s="4"/>
      <c r="N1801" s="5"/>
      <c r="O1801" s="4"/>
      <c r="P1801" s="4"/>
      <c r="Q1801" s="4">
        <v>20797216.02</v>
      </c>
      <c r="R1801" s="4"/>
      <c r="S1801" s="4"/>
    </row>
    <row r="1802" spans="1:19" hidden="1" x14ac:dyDescent="0.25">
      <c r="A1802" s="37" t="s">
        <v>683</v>
      </c>
      <c r="B1802" s="6" t="s">
        <v>1347</v>
      </c>
      <c r="C1802" s="4">
        <f t="shared" si="226"/>
        <v>77617715.849999994</v>
      </c>
      <c r="D1802" s="4">
        <f t="shared" si="227"/>
        <v>1626218.06</v>
      </c>
      <c r="E1802" s="4"/>
      <c r="F1802" s="4">
        <v>6465094.46</v>
      </c>
      <c r="G1802" s="4">
        <v>8185051.2000000002</v>
      </c>
      <c r="H1802" s="4">
        <v>4809146.1899999995</v>
      </c>
      <c r="I1802" s="4">
        <v>2020474.27</v>
      </c>
      <c r="J1802" s="4">
        <v>3320360.4899999998</v>
      </c>
      <c r="K1802" s="4"/>
      <c r="L1802" s="1"/>
      <c r="M1802" s="4"/>
      <c r="N1802" s="5" t="s">
        <v>1674</v>
      </c>
      <c r="O1802" s="4">
        <v>17279120.879999999</v>
      </c>
      <c r="P1802" s="4">
        <v>10173309.049999999</v>
      </c>
      <c r="Q1802" s="4">
        <v>23738941.25</v>
      </c>
      <c r="R1802" s="4"/>
      <c r="S1802" s="4"/>
    </row>
    <row r="1803" spans="1:19" hidden="1" x14ac:dyDescent="0.25">
      <c r="A1803" s="37" t="s">
        <v>685</v>
      </c>
      <c r="B1803" s="6" t="s">
        <v>1349</v>
      </c>
      <c r="C1803" s="4">
        <f t="shared" si="226"/>
        <v>18661517.079999998</v>
      </c>
      <c r="D1803" s="4">
        <f t="shared" si="227"/>
        <v>390989.3</v>
      </c>
      <c r="E1803" s="4"/>
      <c r="F1803" s="4">
        <v>4191474.94</v>
      </c>
      <c r="G1803" s="4">
        <v>6146205.2000000002</v>
      </c>
      <c r="H1803" s="4">
        <v>4039468.4</v>
      </c>
      <c r="I1803" s="4">
        <v>1584338.34</v>
      </c>
      <c r="J1803" s="4">
        <v>2309040.9</v>
      </c>
      <c r="K1803" s="4"/>
      <c r="L1803" s="1"/>
      <c r="M1803" s="4"/>
      <c r="N1803" s="5"/>
      <c r="O1803" s="4"/>
      <c r="P1803" s="4"/>
      <c r="Q1803" s="4"/>
      <c r="R1803" s="4"/>
      <c r="S1803" s="4"/>
    </row>
    <row r="1804" spans="1:19" hidden="1" x14ac:dyDescent="0.25">
      <c r="A1804" s="37" t="s">
        <v>687</v>
      </c>
      <c r="B1804" s="6" t="s">
        <v>1350</v>
      </c>
      <c r="C1804" s="4">
        <f t="shared" si="226"/>
        <v>18542365.620000001</v>
      </c>
      <c r="D1804" s="4">
        <f t="shared" si="227"/>
        <v>388492.88</v>
      </c>
      <c r="E1804" s="4"/>
      <c r="F1804" s="4">
        <v>7360597.5099999998</v>
      </c>
      <c r="G1804" s="4">
        <v>10793275.23</v>
      </c>
      <c r="H1804" s="4"/>
      <c r="I1804" s="4"/>
      <c r="J1804" s="4"/>
      <c r="K1804" s="4"/>
      <c r="L1804" s="1"/>
      <c r="M1804" s="4"/>
      <c r="N1804" s="5"/>
      <c r="O1804" s="4"/>
      <c r="P1804" s="4"/>
      <c r="Q1804" s="4"/>
      <c r="R1804" s="4"/>
      <c r="S1804" s="4"/>
    </row>
    <row r="1805" spans="1:19" hidden="1" x14ac:dyDescent="0.25">
      <c r="A1805" s="37" t="s">
        <v>689</v>
      </c>
      <c r="B1805" s="6" t="s">
        <v>1351</v>
      </c>
      <c r="C1805" s="4">
        <f t="shared" si="226"/>
        <v>28815302.140000001</v>
      </c>
      <c r="D1805" s="4">
        <f t="shared" si="227"/>
        <v>603727.69999999995</v>
      </c>
      <c r="E1805" s="4"/>
      <c r="F1805" s="4"/>
      <c r="G1805" s="4">
        <v>3231521.29</v>
      </c>
      <c r="H1805" s="4">
        <v>1898687.98</v>
      </c>
      <c r="I1805" s="4">
        <v>797698.82000000007</v>
      </c>
      <c r="J1805" s="4">
        <v>1310903.9099999999</v>
      </c>
      <c r="K1805" s="4"/>
      <c r="L1805" s="1"/>
      <c r="M1805" s="4"/>
      <c r="N1805" s="5" t="s">
        <v>1674</v>
      </c>
      <c r="O1805" s="4">
        <v>7897285.2800000003</v>
      </c>
      <c r="P1805" s="4"/>
      <c r="Q1805" s="4">
        <v>13075477.16</v>
      </c>
      <c r="R1805" s="4"/>
      <c r="S1805" s="4"/>
    </row>
    <row r="1806" spans="1:19" hidden="1" x14ac:dyDescent="0.25">
      <c r="A1806" s="37" t="s">
        <v>691</v>
      </c>
      <c r="B1806" s="6" t="s">
        <v>1356</v>
      </c>
      <c r="C1806" s="4">
        <f t="shared" si="226"/>
        <v>12286656.76</v>
      </c>
      <c r="D1806" s="4">
        <f t="shared" si="227"/>
        <v>257425.55000000002</v>
      </c>
      <c r="E1806" s="4"/>
      <c r="F1806" s="4">
        <v>4158601.0999999996</v>
      </c>
      <c r="G1806" s="4"/>
      <c r="H1806" s="4">
        <v>4007786.75</v>
      </c>
      <c r="I1806" s="4">
        <v>1571912.33</v>
      </c>
      <c r="J1806" s="4">
        <v>2290931.0299999998</v>
      </c>
      <c r="K1806" s="4"/>
      <c r="L1806" s="1"/>
      <c r="M1806" s="4"/>
      <c r="N1806" s="5"/>
      <c r="O1806" s="4"/>
      <c r="P1806" s="4"/>
      <c r="Q1806" s="4"/>
      <c r="R1806" s="4"/>
      <c r="S1806" s="4"/>
    </row>
    <row r="1807" spans="1:19" hidden="1" x14ac:dyDescent="0.25">
      <c r="A1807" s="37" t="s">
        <v>693</v>
      </c>
      <c r="B1807" s="6" t="s">
        <v>1727</v>
      </c>
      <c r="C1807" s="4">
        <f t="shared" si="226"/>
        <v>30505007.91</v>
      </c>
      <c r="D1807" s="4">
        <f t="shared" si="227"/>
        <v>615043.5</v>
      </c>
      <c r="E1807" s="4">
        <v>1149614.02</v>
      </c>
      <c r="F1807" s="4">
        <v>3179880.78</v>
      </c>
      <c r="G1807" s="4"/>
      <c r="H1807" s="4"/>
      <c r="I1807" s="4"/>
      <c r="J1807" s="4"/>
      <c r="K1807" s="4"/>
      <c r="L1807" s="1"/>
      <c r="M1807" s="4"/>
      <c r="N1807" s="5" t="s">
        <v>1674</v>
      </c>
      <c r="O1807" s="4">
        <v>13309627.390000001</v>
      </c>
      <c r="P1807" s="4"/>
      <c r="Q1807" s="4">
        <v>12250842.220000001</v>
      </c>
      <c r="R1807" s="4"/>
      <c r="S1807" s="4"/>
    </row>
    <row r="1808" spans="1:19" hidden="1" x14ac:dyDescent="0.25">
      <c r="A1808" s="37" t="s">
        <v>695</v>
      </c>
      <c r="B1808" s="6" t="s">
        <v>1362</v>
      </c>
      <c r="C1808" s="4">
        <f t="shared" si="226"/>
        <v>24310340.280000001</v>
      </c>
      <c r="D1808" s="4">
        <f t="shared" si="227"/>
        <v>509341.38</v>
      </c>
      <c r="E1808" s="4"/>
      <c r="F1808" s="4">
        <v>3283568.69</v>
      </c>
      <c r="G1808" s="4">
        <v>4118024.0999999996</v>
      </c>
      <c r="H1808" s="4">
        <v>2427616.0499999998</v>
      </c>
      <c r="I1808" s="4">
        <v>1082509.74</v>
      </c>
      <c r="J1808" s="4">
        <v>1676090.17</v>
      </c>
      <c r="K1808" s="4"/>
      <c r="L1808" s="1"/>
      <c r="M1808" s="4"/>
      <c r="N1808" s="5" t="s">
        <v>1674</v>
      </c>
      <c r="O1808" s="4">
        <v>11213190.15</v>
      </c>
      <c r="P1808" s="4"/>
      <c r="Q1808" s="4"/>
      <c r="R1808" s="4"/>
      <c r="S1808" s="4"/>
    </row>
    <row r="1809" spans="1:19" hidden="1" x14ac:dyDescent="0.25">
      <c r="A1809" s="37" t="s">
        <v>697</v>
      </c>
      <c r="B1809" s="6" t="s">
        <v>1359</v>
      </c>
      <c r="C1809" s="4">
        <f t="shared" si="226"/>
        <v>43808169.649999999</v>
      </c>
      <c r="D1809" s="4">
        <f t="shared" si="227"/>
        <v>887713.78</v>
      </c>
      <c r="E1809" s="4">
        <v>1438503.79</v>
      </c>
      <c r="F1809" s="4"/>
      <c r="G1809" s="4"/>
      <c r="H1809" s="4"/>
      <c r="I1809" s="4"/>
      <c r="J1809" s="4"/>
      <c r="K1809" s="4"/>
      <c r="L1809" s="1">
        <v>5</v>
      </c>
      <c r="M1809" s="4">
        <v>22400078.75</v>
      </c>
      <c r="N1809" s="5"/>
      <c r="O1809" s="4"/>
      <c r="P1809" s="4"/>
      <c r="Q1809" s="4">
        <v>19081873.330000002</v>
      </c>
      <c r="R1809" s="4"/>
      <c r="S1809" s="4"/>
    </row>
    <row r="1810" spans="1:19" ht="15" hidden="1" customHeight="1" x14ac:dyDescent="0.25">
      <c r="A1810" s="93" t="s">
        <v>1928</v>
      </c>
      <c r="B1810" s="94"/>
      <c r="C1810" s="2">
        <f t="shared" ref="C1810:M1810" si="228">SUM(C1691:C1809)</f>
        <v>3583198406.8699989</v>
      </c>
      <c r="D1810" s="2">
        <f t="shared" si="228"/>
        <v>74707453.629999995</v>
      </c>
      <c r="E1810" s="2">
        <f t="shared" si="228"/>
        <v>17488473.759599999</v>
      </c>
      <c r="F1810" s="2">
        <f t="shared" si="228"/>
        <v>450690160.56999999</v>
      </c>
      <c r="G1810" s="2">
        <f t="shared" si="228"/>
        <v>644398210.67999995</v>
      </c>
      <c r="H1810" s="2">
        <f t="shared" si="228"/>
        <v>404015470.82999992</v>
      </c>
      <c r="I1810" s="2">
        <f t="shared" si="228"/>
        <v>166555996.04000002</v>
      </c>
      <c r="J1810" s="2">
        <f t="shared" si="228"/>
        <v>255642438.32999998</v>
      </c>
      <c r="K1810" s="2">
        <f t="shared" si="228"/>
        <v>3443613.46</v>
      </c>
      <c r="L1810" s="15">
        <f t="shared" si="228"/>
        <v>5</v>
      </c>
      <c r="M1810" s="2">
        <f t="shared" si="228"/>
        <v>22400078.75</v>
      </c>
      <c r="N1810" s="2" t="s">
        <v>1675</v>
      </c>
      <c r="O1810" s="2">
        <f>SUM(O1691:O1809)</f>
        <v>741298784.21999991</v>
      </c>
      <c r="P1810" s="2">
        <f>SUM(P1691:P1809)</f>
        <v>124435768.81999999</v>
      </c>
      <c r="Q1810" s="2">
        <f>SUM(Q1691:Q1809)</f>
        <v>657640188.88</v>
      </c>
      <c r="R1810" s="2">
        <f>SUM(R1691:R1809)</f>
        <v>20481768.899999999</v>
      </c>
      <c r="S1810" s="2">
        <f>SUM(S1691:S1809)</f>
        <v>0</v>
      </c>
    </row>
    <row r="1811" spans="1:19" ht="15" hidden="1" customHeight="1" x14ac:dyDescent="0.25">
      <c r="A1811" s="95" t="s">
        <v>1743</v>
      </c>
      <c r="B1811" s="96"/>
      <c r="C1811" s="97"/>
      <c r="D1811" s="2"/>
      <c r="E1811" s="2"/>
      <c r="F1811" s="2"/>
      <c r="G1811" s="2"/>
      <c r="H1811" s="2"/>
      <c r="I1811" s="2"/>
      <c r="J1811" s="2"/>
      <c r="K1811" s="2"/>
      <c r="L1811" s="15"/>
      <c r="M1811" s="2"/>
      <c r="N1811" s="3"/>
      <c r="O1811" s="2"/>
      <c r="P1811" s="2"/>
      <c r="Q1811" s="2"/>
      <c r="R1811" s="2"/>
      <c r="S1811" s="2"/>
    </row>
    <row r="1812" spans="1:19" hidden="1" x14ac:dyDescent="0.25">
      <c r="A1812" s="37" t="s">
        <v>699</v>
      </c>
      <c r="B1812" s="6" t="s">
        <v>1412</v>
      </c>
      <c r="C1812" s="4">
        <f t="shared" ref="C1812:C1856" si="229">ROUNDUP(SUM(D1812+E1812+F1812+G1812+H1812+I1812+J1812+K1812+M1812+O1812+P1812+Q1812+R1812+S1812),2)</f>
        <v>9645847.2799999993</v>
      </c>
      <c r="D1812" s="4">
        <f t="shared" ref="D1812:D1856" si="230">ROUNDUP(SUM(F1812+G1812+H1812+I1812+J1812+K1812+M1812+O1812+P1812+Q1812+R1812+S1812)*0.0214,2)</f>
        <v>202096.28</v>
      </c>
      <c r="E1812" s="4"/>
      <c r="F1812" s="4">
        <v>6089246.8599999994</v>
      </c>
      <c r="G1812" s="4"/>
      <c r="H1812" s="4"/>
      <c r="I1812" s="4"/>
      <c r="J1812" s="4">
        <v>3354504.1399999997</v>
      </c>
      <c r="K1812" s="4"/>
      <c r="L1812" s="1"/>
      <c r="M1812" s="4"/>
      <c r="N1812" s="5"/>
      <c r="O1812" s="4"/>
      <c r="P1812" s="4"/>
      <c r="Q1812" s="4"/>
      <c r="R1812" s="4"/>
      <c r="S1812" s="4"/>
    </row>
    <row r="1813" spans="1:19" hidden="1" x14ac:dyDescent="0.25">
      <c r="A1813" s="37" t="s">
        <v>701</v>
      </c>
      <c r="B1813" s="6" t="s">
        <v>1422</v>
      </c>
      <c r="C1813" s="4">
        <f t="shared" si="229"/>
        <v>8247796.7300000004</v>
      </c>
      <c r="D1813" s="4">
        <f t="shared" si="230"/>
        <v>172804.83000000002</v>
      </c>
      <c r="E1813" s="4"/>
      <c r="F1813" s="4"/>
      <c r="G1813" s="4">
        <v>4145086.13</v>
      </c>
      <c r="H1813" s="4">
        <v>2735447.3099999996</v>
      </c>
      <c r="I1813" s="4">
        <v>1194458.46</v>
      </c>
      <c r="J1813" s="4"/>
      <c r="K1813" s="4"/>
      <c r="L1813" s="1"/>
      <c r="M1813" s="4"/>
      <c r="N1813" s="5"/>
      <c r="O1813" s="4"/>
      <c r="P1813" s="4"/>
      <c r="Q1813" s="4"/>
      <c r="R1813" s="4"/>
      <c r="S1813" s="4"/>
    </row>
    <row r="1814" spans="1:19" hidden="1" x14ac:dyDescent="0.25">
      <c r="A1814" s="37" t="s">
        <v>703</v>
      </c>
      <c r="B1814" s="6" t="s">
        <v>1424</v>
      </c>
      <c r="C1814" s="4">
        <f t="shared" si="229"/>
        <v>1993327.98</v>
      </c>
      <c r="D1814" s="4">
        <f t="shared" si="230"/>
        <v>41763.490000000005</v>
      </c>
      <c r="E1814" s="4"/>
      <c r="F1814" s="4"/>
      <c r="G1814" s="4">
        <v>1951564.49</v>
      </c>
      <c r="H1814" s="4"/>
      <c r="I1814" s="4"/>
      <c r="J1814" s="4"/>
      <c r="K1814" s="4"/>
      <c r="L1814" s="1"/>
      <c r="M1814" s="4"/>
      <c r="N1814" s="5"/>
      <c r="O1814" s="4"/>
      <c r="P1814" s="4"/>
      <c r="Q1814" s="4"/>
      <c r="R1814" s="4"/>
      <c r="S1814" s="4"/>
    </row>
    <row r="1815" spans="1:19" hidden="1" x14ac:dyDescent="0.25">
      <c r="A1815" s="37" t="s">
        <v>705</v>
      </c>
      <c r="B1815" s="6" t="s">
        <v>1426</v>
      </c>
      <c r="C1815" s="4">
        <f t="shared" si="229"/>
        <v>18335443.940000001</v>
      </c>
      <c r="D1815" s="4">
        <f t="shared" si="230"/>
        <v>384157.53</v>
      </c>
      <c r="E1815" s="4"/>
      <c r="F1815" s="4">
        <v>2708419.17</v>
      </c>
      <c r="G1815" s="4">
        <v>7943027.3099999996</v>
      </c>
      <c r="H1815" s="4">
        <v>2610196.6</v>
      </c>
      <c r="I1815" s="4">
        <v>1023757.12</v>
      </c>
      <c r="J1815" s="4"/>
      <c r="K1815" s="4"/>
      <c r="L1815" s="1"/>
      <c r="M1815" s="4"/>
      <c r="N1815" s="5"/>
      <c r="O1815" s="4"/>
      <c r="P1815" s="4">
        <v>3665886.21</v>
      </c>
      <c r="Q1815" s="4"/>
      <c r="R1815" s="4"/>
      <c r="S1815" s="4"/>
    </row>
    <row r="1816" spans="1:19" hidden="1" x14ac:dyDescent="0.25">
      <c r="A1816" s="37" t="s">
        <v>707</v>
      </c>
      <c r="B1816" s="6" t="s">
        <v>1428</v>
      </c>
      <c r="C1816" s="4">
        <f t="shared" si="229"/>
        <v>6499450.4100000001</v>
      </c>
      <c r="D1816" s="4">
        <f t="shared" si="230"/>
        <v>136174.12</v>
      </c>
      <c r="E1816" s="4"/>
      <c r="F1816" s="4"/>
      <c r="G1816" s="4">
        <v>3266421.6399999997</v>
      </c>
      <c r="H1816" s="4">
        <v>2155594.36</v>
      </c>
      <c r="I1816" s="4">
        <v>941260.29</v>
      </c>
      <c r="J1816" s="4"/>
      <c r="K1816" s="4"/>
      <c r="L1816" s="1"/>
      <c r="M1816" s="4"/>
      <c r="N1816" s="5"/>
      <c r="O1816" s="4"/>
      <c r="P1816" s="4"/>
      <c r="Q1816" s="4"/>
      <c r="R1816" s="4"/>
      <c r="S1816" s="4"/>
    </row>
    <row r="1817" spans="1:19" hidden="1" x14ac:dyDescent="0.25">
      <c r="A1817" s="37" t="s">
        <v>709</v>
      </c>
      <c r="B1817" s="6" t="s">
        <v>1430</v>
      </c>
      <c r="C1817" s="4">
        <f t="shared" si="229"/>
        <v>6736839.0199999996</v>
      </c>
      <c r="D1817" s="4">
        <f t="shared" si="230"/>
        <v>141147.80000000002</v>
      </c>
      <c r="E1817" s="4"/>
      <c r="F1817" s="4"/>
      <c r="G1817" s="4">
        <v>3385725.77</v>
      </c>
      <c r="H1817" s="4">
        <v>2234326.1800000002</v>
      </c>
      <c r="I1817" s="4">
        <v>975639.27</v>
      </c>
      <c r="J1817" s="4"/>
      <c r="K1817" s="4"/>
      <c r="L1817" s="1"/>
      <c r="M1817" s="4"/>
      <c r="N1817" s="5"/>
      <c r="O1817" s="4"/>
      <c r="P1817" s="4"/>
      <c r="Q1817" s="4"/>
      <c r="R1817" s="4"/>
      <c r="S1817" s="4"/>
    </row>
    <row r="1818" spans="1:19" hidden="1" x14ac:dyDescent="0.25">
      <c r="A1818" s="37" t="s">
        <v>711</v>
      </c>
      <c r="B1818" s="6" t="s">
        <v>1432</v>
      </c>
      <c r="C1818" s="4">
        <f t="shared" si="229"/>
        <v>6846787.4199999999</v>
      </c>
      <c r="D1818" s="4">
        <f t="shared" si="230"/>
        <v>143451.40000000002</v>
      </c>
      <c r="E1818" s="4"/>
      <c r="F1818" s="4"/>
      <c r="G1818" s="4">
        <v>3440982.42</v>
      </c>
      <c r="H1818" s="4">
        <v>2270791.44</v>
      </c>
      <c r="I1818" s="4">
        <v>991562.16</v>
      </c>
      <c r="J1818" s="4"/>
      <c r="K1818" s="4"/>
      <c r="L1818" s="1"/>
      <c r="M1818" s="4"/>
      <c r="N1818" s="5"/>
      <c r="O1818" s="4"/>
      <c r="P1818" s="4"/>
      <c r="Q1818" s="4"/>
      <c r="R1818" s="4"/>
      <c r="S1818" s="4"/>
    </row>
    <row r="1819" spans="1:19" hidden="1" x14ac:dyDescent="0.25">
      <c r="A1819" s="37" t="s">
        <v>713</v>
      </c>
      <c r="B1819" s="6" t="s">
        <v>1418</v>
      </c>
      <c r="C1819" s="4">
        <f t="shared" si="229"/>
        <v>14869802.300000001</v>
      </c>
      <c r="D1819" s="4">
        <f t="shared" si="230"/>
        <v>311546.68</v>
      </c>
      <c r="E1819" s="4"/>
      <c r="F1819" s="4"/>
      <c r="G1819" s="4"/>
      <c r="H1819" s="4"/>
      <c r="I1819" s="4"/>
      <c r="J1819" s="4"/>
      <c r="K1819" s="4"/>
      <c r="L1819" s="1"/>
      <c r="M1819" s="4"/>
      <c r="N1819" s="5" t="s">
        <v>1673</v>
      </c>
      <c r="O1819" s="4">
        <v>14558255.619999999</v>
      </c>
      <c r="P1819" s="4"/>
      <c r="Q1819" s="4"/>
      <c r="R1819" s="4"/>
      <c r="S1819" s="4"/>
    </row>
    <row r="1820" spans="1:19" hidden="1" x14ac:dyDescent="0.25">
      <c r="A1820" s="37" t="s">
        <v>715</v>
      </c>
      <c r="B1820" s="6" t="s">
        <v>1434</v>
      </c>
      <c r="C1820" s="4">
        <f t="shared" si="229"/>
        <v>9333128.5600000005</v>
      </c>
      <c r="D1820" s="4">
        <f t="shared" si="230"/>
        <v>195544.31</v>
      </c>
      <c r="E1820" s="4"/>
      <c r="F1820" s="4"/>
      <c r="G1820" s="4">
        <v>4771572.72</v>
      </c>
      <c r="H1820" s="4">
        <v>3136019.15</v>
      </c>
      <c r="I1820" s="4">
        <v>1229992.3799999999</v>
      </c>
      <c r="J1820" s="4"/>
      <c r="K1820" s="4"/>
      <c r="L1820" s="1"/>
      <c r="M1820" s="4"/>
      <c r="N1820" s="5"/>
      <c r="O1820" s="4"/>
      <c r="P1820" s="4"/>
      <c r="Q1820" s="4"/>
      <c r="R1820" s="4"/>
      <c r="S1820" s="4"/>
    </row>
    <row r="1821" spans="1:19" hidden="1" x14ac:dyDescent="0.25">
      <c r="A1821" s="37" t="s">
        <v>717</v>
      </c>
      <c r="B1821" s="6" t="s">
        <v>1438</v>
      </c>
      <c r="C1821" s="4">
        <f t="shared" si="229"/>
        <v>21279698.640000001</v>
      </c>
      <c r="D1821" s="4">
        <f t="shared" si="230"/>
        <v>445844.47999999998</v>
      </c>
      <c r="E1821" s="4"/>
      <c r="F1821" s="4"/>
      <c r="G1821" s="4">
        <v>10088760.640000001</v>
      </c>
      <c r="H1821" s="4"/>
      <c r="I1821" s="4"/>
      <c r="J1821" s="4"/>
      <c r="K1821" s="4"/>
      <c r="L1821" s="1"/>
      <c r="M1821" s="4"/>
      <c r="N1821" s="5"/>
      <c r="O1821" s="4"/>
      <c r="P1821" s="4">
        <v>10745093.52</v>
      </c>
      <c r="Q1821" s="4"/>
      <c r="R1821" s="4"/>
      <c r="S1821" s="4"/>
    </row>
    <row r="1822" spans="1:19" hidden="1" x14ac:dyDescent="0.25">
      <c r="A1822" s="37" t="s">
        <v>719</v>
      </c>
      <c r="B1822" s="6" t="s">
        <v>1442</v>
      </c>
      <c r="C1822" s="4">
        <f t="shared" si="229"/>
        <v>16522500.720000001</v>
      </c>
      <c r="D1822" s="4">
        <f t="shared" si="230"/>
        <v>346173.41000000003</v>
      </c>
      <c r="E1822" s="4"/>
      <c r="F1822" s="4"/>
      <c r="G1822" s="4">
        <v>8447147.5099999998</v>
      </c>
      <c r="H1822" s="4">
        <v>5551715.9500000002</v>
      </c>
      <c r="I1822" s="4">
        <v>2177463.8499999996</v>
      </c>
      <c r="J1822" s="4"/>
      <c r="K1822" s="4"/>
      <c r="L1822" s="1"/>
      <c r="M1822" s="4"/>
      <c r="N1822" s="5"/>
      <c r="O1822" s="4"/>
      <c r="P1822" s="4"/>
      <c r="Q1822" s="4"/>
      <c r="R1822" s="4"/>
      <c r="S1822" s="4"/>
    </row>
    <row r="1823" spans="1:19" hidden="1" x14ac:dyDescent="0.25">
      <c r="A1823" s="37" t="s">
        <v>721</v>
      </c>
      <c r="B1823" s="6" t="s">
        <v>1443</v>
      </c>
      <c r="C1823" s="4">
        <f t="shared" si="229"/>
        <v>9314796.0800000001</v>
      </c>
      <c r="D1823" s="4">
        <f t="shared" si="230"/>
        <v>195160.21000000002</v>
      </c>
      <c r="E1823" s="4"/>
      <c r="F1823" s="4"/>
      <c r="G1823" s="4">
        <v>4681326.8199999994</v>
      </c>
      <c r="H1823" s="4">
        <v>3089326.12</v>
      </c>
      <c r="I1823" s="4">
        <v>1348982.93</v>
      </c>
      <c r="J1823" s="4"/>
      <c r="K1823" s="4"/>
      <c r="L1823" s="1"/>
      <c r="M1823" s="4"/>
      <c r="N1823" s="5"/>
      <c r="O1823" s="4"/>
      <c r="P1823" s="4"/>
      <c r="Q1823" s="4"/>
      <c r="R1823" s="4"/>
      <c r="S1823" s="4"/>
    </row>
    <row r="1824" spans="1:19" hidden="1" x14ac:dyDescent="0.25">
      <c r="A1824" s="37" t="s">
        <v>723</v>
      </c>
      <c r="B1824" s="6" t="s">
        <v>1444</v>
      </c>
      <c r="C1824" s="4">
        <f t="shared" si="229"/>
        <v>8310683.8799999999</v>
      </c>
      <c r="D1824" s="4">
        <f t="shared" si="230"/>
        <v>174122.42</v>
      </c>
      <c r="E1824" s="4"/>
      <c r="F1824" s="4"/>
      <c r="G1824" s="4">
        <v>4176691.26</v>
      </c>
      <c r="H1824" s="4">
        <v>2756304.33</v>
      </c>
      <c r="I1824" s="4">
        <v>1203565.8700000001</v>
      </c>
      <c r="J1824" s="4"/>
      <c r="K1824" s="4"/>
      <c r="L1824" s="1"/>
      <c r="M1824" s="4"/>
      <c r="N1824" s="5"/>
      <c r="O1824" s="4"/>
      <c r="P1824" s="4"/>
      <c r="Q1824" s="4"/>
      <c r="R1824" s="4"/>
      <c r="S1824" s="4"/>
    </row>
    <row r="1825" spans="1:19" hidden="1" x14ac:dyDescent="0.25">
      <c r="A1825" s="37" t="s">
        <v>725</v>
      </c>
      <c r="B1825" s="6" t="s">
        <v>1446</v>
      </c>
      <c r="C1825" s="4">
        <f t="shared" si="229"/>
        <v>10393040.15</v>
      </c>
      <c r="D1825" s="4">
        <f t="shared" si="230"/>
        <v>217751.19</v>
      </c>
      <c r="E1825" s="4"/>
      <c r="F1825" s="4"/>
      <c r="G1825" s="4">
        <v>5223218.76</v>
      </c>
      <c r="H1825" s="4">
        <v>3446934.33</v>
      </c>
      <c r="I1825" s="4">
        <v>1505135.87</v>
      </c>
      <c r="J1825" s="4"/>
      <c r="K1825" s="4"/>
      <c r="L1825" s="1"/>
      <c r="M1825" s="4"/>
      <c r="N1825" s="5"/>
      <c r="O1825" s="4"/>
      <c r="P1825" s="4"/>
      <c r="Q1825" s="4"/>
      <c r="R1825" s="4"/>
      <c r="S1825" s="4"/>
    </row>
    <row r="1826" spans="1:19" hidden="1" x14ac:dyDescent="0.25">
      <c r="A1826" s="37" t="s">
        <v>727</v>
      </c>
      <c r="B1826" s="6" t="s">
        <v>1447</v>
      </c>
      <c r="C1826" s="4">
        <f t="shared" si="229"/>
        <v>10637092.310000001</v>
      </c>
      <c r="D1826" s="4">
        <f t="shared" si="230"/>
        <v>222864.48</v>
      </c>
      <c r="E1826" s="4"/>
      <c r="F1826" s="4"/>
      <c r="G1826" s="4">
        <v>5345871.78</v>
      </c>
      <c r="H1826" s="4">
        <v>3527876.17</v>
      </c>
      <c r="I1826" s="4">
        <v>1540479.8800000001</v>
      </c>
      <c r="J1826" s="4"/>
      <c r="K1826" s="4"/>
      <c r="L1826" s="1"/>
      <c r="M1826" s="4"/>
      <c r="N1826" s="5"/>
      <c r="O1826" s="4"/>
      <c r="P1826" s="4"/>
      <c r="Q1826" s="4"/>
      <c r="R1826" s="4"/>
      <c r="S1826" s="4"/>
    </row>
    <row r="1827" spans="1:19" hidden="1" x14ac:dyDescent="0.25">
      <c r="A1827" s="37" t="s">
        <v>729</v>
      </c>
      <c r="B1827" s="6" t="s">
        <v>1449</v>
      </c>
      <c r="C1827" s="4">
        <f t="shared" si="229"/>
        <v>8752343.0700000003</v>
      </c>
      <c r="D1827" s="4">
        <f t="shared" si="230"/>
        <v>183375.90000000002</v>
      </c>
      <c r="E1827" s="4"/>
      <c r="F1827" s="4"/>
      <c r="G1827" s="4">
        <v>8568967.1699999999</v>
      </c>
      <c r="H1827" s="4"/>
      <c r="I1827" s="4"/>
      <c r="J1827" s="4"/>
      <c r="K1827" s="4"/>
      <c r="L1827" s="1"/>
      <c r="M1827" s="4"/>
      <c r="N1827" s="5"/>
      <c r="O1827" s="4"/>
      <c r="P1827" s="4"/>
      <c r="Q1827" s="4"/>
      <c r="R1827" s="4"/>
      <c r="S1827" s="4"/>
    </row>
    <row r="1828" spans="1:19" hidden="1" x14ac:dyDescent="0.25">
      <c r="A1828" s="37" t="s">
        <v>731</v>
      </c>
      <c r="B1828" s="6" t="s">
        <v>1451</v>
      </c>
      <c r="C1828" s="4">
        <f t="shared" si="229"/>
        <v>8426046.4199999999</v>
      </c>
      <c r="D1828" s="4">
        <f t="shared" si="230"/>
        <v>176539.45</v>
      </c>
      <c r="E1828" s="4"/>
      <c r="F1828" s="4"/>
      <c r="G1828" s="4">
        <v>4234668.88</v>
      </c>
      <c r="H1828" s="4">
        <v>2794565.2399999998</v>
      </c>
      <c r="I1828" s="4">
        <v>1220272.8500000001</v>
      </c>
      <c r="J1828" s="4"/>
      <c r="K1828" s="4"/>
      <c r="L1828" s="1"/>
      <c r="M1828" s="4"/>
      <c r="N1828" s="5"/>
      <c r="O1828" s="4"/>
      <c r="P1828" s="4"/>
      <c r="Q1828" s="4"/>
      <c r="R1828" s="4"/>
      <c r="S1828" s="4"/>
    </row>
    <row r="1829" spans="1:19" hidden="1" x14ac:dyDescent="0.25">
      <c r="A1829" s="37" t="s">
        <v>733</v>
      </c>
      <c r="B1829" s="6" t="s">
        <v>1466</v>
      </c>
      <c r="C1829" s="4">
        <f t="shared" si="229"/>
        <v>8669289.9100000001</v>
      </c>
      <c r="D1829" s="4">
        <f t="shared" si="230"/>
        <v>181635.80000000002</v>
      </c>
      <c r="E1829" s="4"/>
      <c r="F1829" s="4"/>
      <c r="G1829" s="4">
        <v>2602295.2899999996</v>
      </c>
      <c r="H1829" s="4">
        <v>1717320.56</v>
      </c>
      <c r="I1829" s="4">
        <v>749883.97</v>
      </c>
      <c r="J1829" s="4"/>
      <c r="K1829" s="4"/>
      <c r="L1829" s="1"/>
      <c r="M1829" s="4"/>
      <c r="N1829" s="5"/>
      <c r="O1829" s="4"/>
      <c r="P1829" s="4">
        <v>3418154.2899999996</v>
      </c>
      <c r="Q1829" s="4"/>
      <c r="R1829" s="4"/>
      <c r="S1829" s="4"/>
    </row>
    <row r="1830" spans="1:19" hidden="1" x14ac:dyDescent="0.25">
      <c r="A1830" s="37" t="s">
        <v>735</v>
      </c>
      <c r="B1830" s="6" t="s">
        <v>1474</v>
      </c>
      <c r="C1830" s="4">
        <f t="shared" si="229"/>
        <v>6847170.5499999998</v>
      </c>
      <c r="D1830" s="4">
        <f t="shared" si="230"/>
        <v>143459.42000000001</v>
      </c>
      <c r="E1830" s="4"/>
      <c r="F1830" s="4"/>
      <c r="G1830" s="4">
        <v>2235801.36</v>
      </c>
      <c r="H1830" s="4">
        <v>1475461.94</v>
      </c>
      <c r="I1830" s="4">
        <v>644274.15</v>
      </c>
      <c r="J1830" s="4"/>
      <c r="K1830" s="4"/>
      <c r="L1830" s="1"/>
      <c r="M1830" s="4"/>
      <c r="N1830" s="5"/>
      <c r="O1830" s="4"/>
      <c r="P1830" s="4">
        <v>2348173.6799999997</v>
      </c>
      <c r="Q1830" s="4"/>
      <c r="R1830" s="4"/>
      <c r="S1830" s="4"/>
    </row>
    <row r="1831" spans="1:19" hidden="1" x14ac:dyDescent="0.25">
      <c r="A1831" s="37" t="s">
        <v>737</v>
      </c>
      <c r="B1831" s="6" t="s">
        <v>1476</v>
      </c>
      <c r="C1831" s="4">
        <f t="shared" si="229"/>
        <v>829264</v>
      </c>
      <c r="D1831" s="4">
        <f t="shared" si="230"/>
        <v>17374.439999999999</v>
      </c>
      <c r="E1831" s="4"/>
      <c r="F1831" s="4"/>
      <c r="G1831" s="4">
        <v>811889.56</v>
      </c>
      <c r="H1831" s="4"/>
      <c r="I1831" s="4"/>
      <c r="J1831" s="4"/>
      <c r="K1831" s="4"/>
      <c r="L1831" s="1"/>
      <c r="M1831" s="4"/>
      <c r="N1831" s="5"/>
      <c r="O1831" s="4"/>
      <c r="P1831" s="4"/>
      <c r="Q1831" s="4"/>
      <c r="R1831" s="4"/>
      <c r="S1831" s="4"/>
    </row>
    <row r="1832" spans="1:19" hidden="1" x14ac:dyDescent="0.25">
      <c r="A1832" s="37" t="s">
        <v>739</v>
      </c>
      <c r="B1832" s="6" t="s">
        <v>1477</v>
      </c>
      <c r="C1832" s="4">
        <f t="shared" si="229"/>
        <v>6612133.3499999996</v>
      </c>
      <c r="D1832" s="4">
        <f t="shared" si="230"/>
        <v>138535.01</v>
      </c>
      <c r="E1832" s="4"/>
      <c r="F1832" s="4"/>
      <c r="G1832" s="4">
        <v>2799588.7</v>
      </c>
      <c r="H1832" s="4"/>
      <c r="I1832" s="4"/>
      <c r="J1832" s="4"/>
      <c r="K1832" s="4"/>
      <c r="L1832" s="1"/>
      <c r="M1832" s="4"/>
      <c r="N1832" s="5"/>
      <c r="O1832" s="4"/>
      <c r="P1832" s="4">
        <v>3674009.64</v>
      </c>
      <c r="Q1832" s="4"/>
      <c r="R1832" s="4"/>
      <c r="S1832" s="4"/>
    </row>
    <row r="1833" spans="1:19" hidden="1" x14ac:dyDescent="0.25">
      <c r="A1833" s="37" t="s">
        <v>741</v>
      </c>
      <c r="B1833" s="6" t="s">
        <v>1483</v>
      </c>
      <c r="C1833" s="4">
        <f t="shared" si="229"/>
        <v>8150790.6500000004</v>
      </c>
      <c r="D1833" s="4">
        <f t="shared" si="230"/>
        <v>170772.40000000002</v>
      </c>
      <c r="E1833" s="4"/>
      <c r="F1833" s="4"/>
      <c r="G1833" s="4">
        <v>1933354.91</v>
      </c>
      <c r="H1833" s="4">
        <v>1275869.8700000001</v>
      </c>
      <c r="I1833" s="4">
        <v>557120.42000000004</v>
      </c>
      <c r="J1833" s="4"/>
      <c r="K1833" s="4"/>
      <c r="L1833" s="1"/>
      <c r="M1833" s="4"/>
      <c r="N1833" s="5"/>
      <c r="O1833" s="4"/>
      <c r="P1833" s="4">
        <v>4213673.05</v>
      </c>
      <c r="Q1833" s="4"/>
      <c r="R1833" s="4"/>
      <c r="S1833" s="4"/>
    </row>
    <row r="1834" spans="1:19" hidden="1" x14ac:dyDescent="0.25">
      <c r="A1834" s="37" t="s">
        <v>743</v>
      </c>
      <c r="B1834" s="6" t="s">
        <v>1485</v>
      </c>
      <c r="C1834" s="4">
        <f t="shared" si="229"/>
        <v>3562192.2</v>
      </c>
      <c r="D1834" s="4">
        <f t="shared" si="230"/>
        <v>74633.759999999995</v>
      </c>
      <c r="E1834" s="4"/>
      <c r="F1834" s="4"/>
      <c r="G1834" s="4"/>
      <c r="H1834" s="4"/>
      <c r="I1834" s="4"/>
      <c r="J1834" s="4"/>
      <c r="K1834" s="4"/>
      <c r="L1834" s="1"/>
      <c r="M1834" s="4"/>
      <c r="N1834" s="5"/>
      <c r="O1834" s="4"/>
      <c r="P1834" s="4">
        <v>3487558.44</v>
      </c>
      <c r="Q1834" s="4"/>
      <c r="R1834" s="4"/>
      <c r="S1834" s="4"/>
    </row>
    <row r="1835" spans="1:19" hidden="1" x14ac:dyDescent="0.25">
      <c r="A1835" s="37" t="s">
        <v>745</v>
      </c>
      <c r="B1835" s="6" t="s">
        <v>1487</v>
      </c>
      <c r="C1835" s="4">
        <f t="shared" si="229"/>
        <v>7584582.4900000002</v>
      </c>
      <c r="D1835" s="4">
        <f t="shared" si="230"/>
        <v>158909.41</v>
      </c>
      <c r="E1835" s="4"/>
      <c r="F1835" s="4"/>
      <c r="G1835" s="4">
        <v>1992379.06</v>
      </c>
      <c r="H1835" s="4">
        <v>1314821.3999999999</v>
      </c>
      <c r="I1835" s="4">
        <v>574128.97</v>
      </c>
      <c r="J1835" s="4"/>
      <c r="K1835" s="4"/>
      <c r="L1835" s="1"/>
      <c r="M1835" s="4"/>
      <c r="N1835" s="5"/>
      <c r="O1835" s="4"/>
      <c r="P1835" s="4">
        <v>3544343.65</v>
      </c>
      <c r="Q1835" s="4"/>
      <c r="R1835" s="4"/>
      <c r="S1835" s="4"/>
    </row>
    <row r="1836" spans="1:19" hidden="1" x14ac:dyDescent="0.25">
      <c r="A1836" s="37" t="s">
        <v>747</v>
      </c>
      <c r="B1836" s="6" t="s">
        <v>1481</v>
      </c>
      <c r="C1836" s="4">
        <f t="shared" si="229"/>
        <v>850769.25</v>
      </c>
      <c r="D1836" s="4">
        <f t="shared" si="230"/>
        <v>17825.009999999998</v>
      </c>
      <c r="E1836" s="4"/>
      <c r="F1836" s="4">
        <v>832944.24</v>
      </c>
      <c r="G1836" s="4"/>
      <c r="H1836" s="4"/>
      <c r="I1836" s="4"/>
      <c r="J1836" s="4"/>
      <c r="K1836" s="4"/>
      <c r="L1836" s="1"/>
      <c r="M1836" s="4"/>
      <c r="N1836" s="5"/>
      <c r="O1836" s="4"/>
      <c r="P1836" s="4"/>
      <c r="Q1836" s="4"/>
      <c r="R1836" s="4"/>
      <c r="S1836" s="4"/>
    </row>
    <row r="1837" spans="1:19" hidden="1" x14ac:dyDescent="0.25">
      <c r="A1837" s="37" t="s">
        <v>749</v>
      </c>
      <c r="B1837" s="6" t="s">
        <v>1368</v>
      </c>
      <c r="C1837" s="4">
        <f t="shared" si="229"/>
        <v>5480009.5899999999</v>
      </c>
      <c r="D1837" s="4">
        <f t="shared" si="230"/>
        <v>114815.17</v>
      </c>
      <c r="E1837" s="4"/>
      <c r="F1837" s="4"/>
      <c r="G1837" s="4">
        <v>1734667.89</v>
      </c>
      <c r="H1837" s="4"/>
      <c r="I1837" s="4">
        <v>447154.1</v>
      </c>
      <c r="J1837" s="4"/>
      <c r="K1837" s="4"/>
      <c r="L1837" s="1"/>
      <c r="M1837" s="4"/>
      <c r="N1837" s="5"/>
      <c r="O1837" s="4"/>
      <c r="P1837" s="4">
        <v>3183372.4299999997</v>
      </c>
      <c r="Q1837" s="4"/>
      <c r="R1837" s="4"/>
      <c r="S1837" s="4"/>
    </row>
    <row r="1838" spans="1:19" hidden="1" x14ac:dyDescent="0.25">
      <c r="A1838" s="37" t="s">
        <v>751</v>
      </c>
      <c r="B1838" s="6" t="s">
        <v>1370</v>
      </c>
      <c r="C1838" s="4">
        <f t="shared" si="229"/>
        <v>6252850.7000000002</v>
      </c>
      <c r="D1838" s="4">
        <f t="shared" si="230"/>
        <v>131007.45</v>
      </c>
      <c r="E1838" s="4"/>
      <c r="F1838" s="4"/>
      <c r="G1838" s="4">
        <v>2473572.4</v>
      </c>
      <c r="H1838" s="4"/>
      <c r="I1838" s="4">
        <v>712790.86</v>
      </c>
      <c r="J1838" s="4"/>
      <c r="K1838" s="4"/>
      <c r="L1838" s="1"/>
      <c r="M1838" s="4"/>
      <c r="N1838" s="5"/>
      <c r="O1838" s="4"/>
      <c r="P1838" s="4">
        <v>2935479.9899999998</v>
      </c>
      <c r="Q1838" s="4"/>
      <c r="R1838" s="4"/>
      <c r="S1838" s="4"/>
    </row>
    <row r="1839" spans="1:19" hidden="1" x14ac:dyDescent="0.25">
      <c r="A1839" s="37" t="s">
        <v>753</v>
      </c>
      <c r="B1839" s="6" t="s">
        <v>1372</v>
      </c>
      <c r="C1839" s="4">
        <f t="shared" si="229"/>
        <v>6316523.7699999996</v>
      </c>
      <c r="D1839" s="4">
        <f t="shared" si="230"/>
        <v>132341.51</v>
      </c>
      <c r="E1839" s="4"/>
      <c r="F1839" s="4"/>
      <c r="G1839" s="4">
        <v>2482781.8499999996</v>
      </c>
      <c r="H1839" s="4"/>
      <c r="I1839" s="4">
        <v>715444.67</v>
      </c>
      <c r="J1839" s="4"/>
      <c r="K1839" s="4"/>
      <c r="L1839" s="1"/>
      <c r="M1839" s="4"/>
      <c r="N1839" s="5"/>
      <c r="O1839" s="4"/>
      <c r="P1839" s="4">
        <v>2985955.7399999998</v>
      </c>
      <c r="Q1839" s="4"/>
      <c r="R1839" s="4"/>
      <c r="S1839" s="4"/>
    </row>
    <row r="1840" spans="1:19" hidden="1" x14ac:dyDescent="0.25">
      <c r="A1840" s="37" t="s">
        <v>755</v>
      </c>
      <c r="B1840" s="6" t="s">
        <v>1376</v>
      </c>
      <c r="C1840" s="4">
        <f t="shared" si="229"/>
        <v>16726748.4</v>
      </c>
      <c r="D1840" s="4">
        <f t="shared" si="230"/>
        <v>350452.73</v>
      </c>
      <c r="E1840" s="4"/>
      <c r="F1840" s="4"/>
      <c r="G1840" s="4">
        <v>5676574.4699999997</v>
      </c>
      <c r="H1840" s="4">
        <v>3746115.25</v>
      </c>
      <c r="I1840" s="4">
        <v>1635776</v>
      </c>
      <c r="J1840" s="4"/>
      <c r="K1840" s="4"/>
      <c r="L1840" s="1"/>
      <c r="M1840" s="4"/>
      <c r="N1840" s="5"/>
      <c r="O1840" s="4"/>
      <c r="P1840" s="4">
        <v>5317829.95</v>
      </c>
      <c r="Q1840" s="4"/>
      <c r="R1840" s="4"/>
      <c r="S1840" s="4"/>
    </row>
    <row r="1841" spans="1:19" hidden="1" x14ac:dyDescent="0.25">
      <c r="A1841" s="37" t="s">
        <v>756</v>
      </c>
      <c r="B1841" s="6" t="s">
        <v>1380</v>
      </c>
      <c r="C1841" s="4">
        <f t="shared" si="229"/>
        <v>10641316.810000001</v>
      </c>
      <c r="D1841" s="4">
        <f t="shared" si="230"/>
        <v>222952.99000000002</v>
      </c>
      <c r="E1841" s="4"/>
      <c r="F1841" s="4"/>
      <c r="G1841" s="4">
        <v>3290465.81</v>
      </c>
      <c r="H1841" s="4">
        <v>2162591.75</v>
      </c>
      <c r="I1841" s="4">
        <v>848199.98</v>
      </c>
      <c r="J1841" s="4"/>
      <c r="K1841" s="4"/>
      <c r="L1841" s="1"/>
      <c r="M1841" s="4"/>
      <c r="N1841" s="5"/>
      <c r="O1841" s="4"/>
      <c r="P1841" s="4">
        <v>4117106.28</v>
      </c>
      <c r="Q1841" s="4"/>
      <c r="R1841" s="4"/>
      <c r="S1841" s="4"/>
    </row>
    <row r="1842" spans="1:19" hidden="1" x14ac:dyDescent="0.25">
      <c r="A1842" s="37" t="s">
        <v>758</v>
      </c>
      <c r="B1842" s="6" t="s">
        <v>1382</v>
      </c>
      <c r="C1842" s="4">
        <f t="shared" si="229"/>
        <v>4916026.7</v>
      </c>
      <c r="D1842" s="4">
        <f t="shared" si="230"/>
        <v>102998.79999999999</v>
      </c>
      <c r="E1842" s="4"/>
      <c r="F1842" s="4"/>
      <c r="G1842" s="4">
        <v>2470642.13</v>
      </c>
      <c r="H1842" s="4">
        <v>1630439.31</v>
      </c>
      <c r="I1842" s="4">
        <v>711946.46</v>
      </c>
      <c r="J1842" s="4"/>
      <c r="K1842" s="4"/>
      <c r="L1842" s="1"/>
      <c r="M1842" s="4"/>
      <c r="N1842" s="5"/>
      <c r="O1842" s="4"/>
      <c r="P1842" s="4"/>
      <c r="Q1842" s="4"/>
      <c r="R1842" s="4"/>
      <c r="S1842" s="4"/>
    </row>
    <row r="1843" spans="1:19" hidden="1" x14ac:dyDescent="0.25">
      <c r="A1843" s="37" t="s">
        <v>760</v>
      </c>
      <c r="B1843" s="6" t="s">
        <v>1384</v>
      </c>
      <c r="C1843" s="4">
        <f t="shared" si="229"/>
        <v>10744007.939999999</v>
      </c>
      <c r="D1843" s="4">
        <f t="shared" si="230"/>
        <v>225104.54</v>
      </c>
      <c r="E1843" s="4"/>
      <c r="F1843" s="4"/>
      <c r="G1843" s="4">
        <v>3288608.02</v>
      </c>
      <c r="H1843" s="4">
        <v>2170235.7199999997</v>
      </c>
      <c r="I1843" s="4">
        <v>947653.57</v>
      </c>
      <c r="J1843" s="4"/>
      <c r="K1843" s="4"/>
      <c r="L1843" s="1"/>
      <c r="M1843" s="4"/>
      <c r="N1843" s="5"/>
      <c r="O1843" s="4"/>
      <c r="P1843" s="4">
        <v>4112406.09</v>
      </c>
      <c r="Q1843" s="4"/>
      <c r="R1843" s="4"/>
      <c r="S1843" s="4"/>
    </row>
    <row r="1844" spans="1:19" hidden="1" x14ac:dyDescent="0.25">
      <c r="A1844" s="37" t="s">
        <v>762</v>
      </c>
      <c r="B1844" s="6" t="s">
        <v>1386</v>
      </c>
      <c r="C1844" s="4">
        <f t="shared" si="229"/>
        <v>30147237.23</v>
      </c>
      <c r="D1844" s="4">
        <f t="shared" si="230"/>
        <v>631633.92000000004</v>
      </c>
      <c r="E1844" s="4"/>
      <c r="F1844" s="4"/>
      <c r="G1844" s="4">
        <v>11228902.18</v>
      </c>
      <c r="H1844" s="4">
        <v>7379967.6500000004</v>
      </c>
      <c r="I1844" s="4">
        <v>2894530.7899999996</v>
      </c>
      <c r="J1844" s="4"/>
      <c r="K1844" s="4"/>
      <c r="L1844" s="1"/>
      <c r="M1844" s="4"/>
      <c r="N1844" s="5"/>
      <c r="O1844" s="4"/>
      <c r="P1844" s="4">
        <v>8012202.6899999995</v>
      </c>
      <c r="Q1844" s="4"/>
      <c r="R1844" s="4"/>
      <c r="S1844" s="4"/>
    </row>
    <row r="1845" spans="1:19" hidden="1" x14ac:dyDescent="0.25">
      <c r="A1845" s="37" t="s">
        <v>764</v>
      </c>
      <c r="B1845" s="6" t="s">
        <v>1394</v>
      </c>
      <c r="C1845" s="4">
        <f t="shared" si="229"/>
        <v>4928424.21</v>
      </c>
      <c r="D1845" s="4">
        <f t="shared" si="230"/>
        <v>103258.54999999999</v>
      </c>
      <c r="E1845" s="4"/>
      <c r="F1845" s="4"/>
      <c r="G1845" s="4"/>
      <c r="H1845" s="4"/>
      <c r="I1845" s="4"/>
      <c r="J1845" s="4"/>
      <c r="K1845" s="4"/>
      <c r="L1845" s="1"/>
      <c r="M1845" s="4"/>
      <c r="N1845" s="5"/>
      <c r="O1845" s="4"/>
      <c r="P1845" s="4">
        <v>4825165.66</v>
      </c>
      <c r="Q1845" s="4"/>
      <c r="R1845" s="4"/>
      <c r="S1845" s="4"/>
    </row>
    <row r="1846" spans="1:19" hidden="1" x14ac:dyDescent="0.25">
      <c r="A1846" s="37" t="s">
        <v>766</v>
      </c>
      <c r="B1846" s="6" t="s">
        <v>1388</v>
      </c>
      <c r="C1846" s="4">
        <f t="shared" si="229"/>
        <v>10607810.99</v>
      </c>
      <c r="D1846" s="4">
        <f t="shared" si="230"/>
        <v>222250.99000000002</v>
      </c>
      <c r="E1846" s="4"/>
      <c r="F1846" s="4"/>
      <c r="G1846" s="4">
        <v>3169094.58</v>
      </c>
      <c r="H1846" s="4">
        <v>2091365.77</v>
      </c>
      <c r="I1846" s="4">
        <v>913214.28</v>
      </c>
      <c r="J1846" s="4"/>
      <c r="K1846" s="4"/>
      <c r="L1846" s="1"/>
      <c r="M1846" s="4"/>
      <c r="N1846" s="5"/>
      <c r="O1846" s="4"/>
      <c r="P1846" s="4">
        <v>4211885.37</v>
      </c>
      <c r="Q1846" s="4"/>
      <c r="R1846" s="4"/>
      <c r="S1846" s="4"/>
    </row>
    <row r="1847" spans="1:19" hidden="1" x14ac:dyDescent="0.25">
      <c r="A1847" s="37" t="s">
        <v>768</v>
      </c>
      <c r="B1847" s="6" t="s">
        <v>1489</v>
      </c>
      <c r="C1847" s="4">
        <f t="shared" si="229"/>
        <v>13316002.210000001</v>
      </c>
      <c r="D1847" s="4">
        <f t="shared" si="230"/>
        <v>278992.02</v>
      </c>
      <c r="E1847" s="4"/>
      <c r="F1847" s="4"/>
      <c r="G1847" s="4">
        <v>4630666.2699999996</v>
      </c>
      <c r="H1847" s="4">
        <v>3043411.25</v>
      </c>
      <c r="I1847" s="4">
        <v>1193670.22</v>
      </c>
      <c r="J1847" s="4"/>
      <c r="K1847" s="4"/>
      <c r="L1847" s="1"/>
      <c r="M1847" s="4"/>
      <c r="N1847" s="5"/>
      <c r="O1847" s="4"/>
      <c r="P1847" s="4">
        <v>4169262.4499999997</v>
      </c>
      <c r="Q1847" s="4"/>
      <c r="R1847" s="4"/>
      <c r="S1847" s="4"/>
    </row>
    <row r="1848" spans="1:19" hidden="1" x14ac:dyDescent="0.25">
      <c r="A1848" s="37" t="s">
        <v>770</v>
      </c>
      <c r="B1848" s="6" t="s">
        <v>1509</v>
      </c>
      <c r="C1848" s="4">
        <f t="shared" si="229"/>
        <v>6704481.8899999997</v>
      </c>
      <c r="D1848" s="4">
        <f t="shared" si="230"/>
        <v>140469.86000000002</v>
      </c>
      <c r="E1848" s="4"/>
      <c r="F1848" s="4">
        <v>4232416.72</v>
      </c>
      <c r="G1848" s="4"/>
      <c r="H1848" s="4"/>
      <c r="I1848" s="4"/>
      <c r="J1848" s="4">
        <v>2331595.3099999996</v>
      </c>
      <c r="K1848" s="4"/>
      <c r="L1848" s="1"/>
      <c r="M1848" s="4"/>
      <c r="N1848" s="5"/>
      <c r="O1848" s="4"/>
      <c r="P1848" s="4"/>
      <c r="Q1848" s="4"/>
      <c r="R1848" s="4"/>
      <c r="S1848" s="4"/>
    </row>
    <row r="1849" spans="1:19" hidden="1" x14ac:dyDescent="0.25">
      <c r="A1849" s="37" t="s">
        <v>772</v>
      </c>
      <c r="B1849" s="6" t="s">
        <v>1499</v>
      </c>
      <c r="C1849" s="4">
        <f t="shared" si="229"/>
        <v>4828544.92</v>
      </c>
      <c r="D1849" s="4">
        <f t="shared" si="230"/>
        <v>101165.92</v>
      </c>
      <c r="E1849" s="4"/>
      <c r="F1849" s="4"/>
      <c r="G1849" s="4">
        <v>1473929.34</v>
      </c>
      <c r="H1849" s="4">
        <v>972683.3</v>
      </c>
      <c r="I1849" s="4">
        <v>424731.19</v>
      </c>
      <c r="J1849" s="4"/>
      <c r="K1849" s="4"/>
      <c r="L1849" s="1"/>
      <c r="M1849" s="4"/>
      <c r="N1849" s="5"/>
      <c r="O1849" s="4"/>
      <c r="P1849" s="4">
        <v>1856035.17</v>
      </c>
      <c r="Q1849" s="4"/>
      <c r="R1849" s="4"/>
      <c r="S1849" s="4"/>
    </row>
    <row r="1850" spans="1:19" hidden="1" x14ac:dyDescent="0.25">
      <c r="A1850" s="37" t="s">
        <v>774</v>
      </c>
      <c r="B1850" s="6" t="s">
        <v>1513</v>
      </c>
      <c r="C1850" s="4">
        <f t="shared" si="229"/>
        <v>15392206.66</v>
      </c>
      <c r="D1850" s="4">
        <f t="shared" si="230"/>
        <v>322491.90000000002</v>
      </c>
      <c r="E1850" s="4"/>
      <c r="F1850" s="4"/>
      <c r="G1850" s="4">
        <v>4352717.18</v>
      </c>
      <c r="H1850" s="4">
        <v>2872468.3</v>
      </c>
      <c r="I1850" s="4">
        <v>1254289.95</v>
      </c>
      <c r="J1850" s="4"/>
      <c r="K1850" s="4"/>
      <c r="L1850" s="1"/>
      <c r="M1850" s="4"/>
      <c r="N1850" s="5"/>
      <c r="O1850" s="4"/>
      <c r="P1850" s="4">
        <v>6590239.3300000001</v>
      </c>
      <c r="Q1850" s="4"/>
      <c r="R1850" s="4"/>
      <c r="S1850" s="4"/>
    </row>
    <row r="1851" spans="1:19" hidden="1" x14ac:dyDescent="0.25">
      <c r="A1851" s="37" t="s">
        <v>776</v>
      </c>
      <c r="B1851" s="6" t="s">
        <v>1515</v>
      </c>
      <c r="C1851" s="4">
        <f t="shared" si="229"/>
        <v>10540849.710000001</v>
      </c>
      <c r="D1851" s="4">
        <f t="shared" si="230"/>
        <v>220848.04</v>
      </c>
      <c r="E1851" s="4"/>
      <c r="F1851" s="4"/>
      <c r="G1851" s="4">
        <v>2973393.94</v>
      </c>
      <c r="H1851" s="4">
        <v>1962217.96</v>
      </c>
      <c r="I1851" s="4">
        <v>856820.69000000006</v>
      </c>
      <c r="J1851" s="4"/>
      <c r="K1851" s="4"/>
      <c r="L1851" s="1"/>
      <c r="M1851" s="4"/>
      <c r="N1851" s="5"/>
      <c r="O1851" s="4"/>
      <c r="P1851" s="4">
        <v>4527569.08</v>
      </c>
      <c r="Q1851" s="4"/>
      <c r="R1851" s="4"/>
      <c r="S1851" s="4"/>
    </row>
    <row r="1852" spans="1:19" hidden="1" x14ac:dyDescent="0.25">
      <c r="A1852" s="37" t="s">
        <v>778</v>
      </c>
      <c r="B1852" s="6" t="s">
        <v>1523</v>
      </c>
      <c r="C1852" s="4">
        <f t="shared" si="229"/>
        <v>3188040.09</v>
      </c>
      <c r="D1852" s="4">
        <f t="shared" si="230"/>
        <v>66794.659999999989</v>
      </c>
      <c r="E1852" s="4"/>
      <c r="F1852" s="4">
        <v>713046.39</v>
      </c>
      <c r="G1852" s="4">
        <v>1035643.62</v>
      </c>
      <c r="H1852" s="4">
        <v>683447.45</v>
      </c>
      <c r="I1852" s="4">
        <v>298433.68</v>
      </c>
      <c r="J1852" s="4">
        <v>390674.29</v>
      </c>
      <c r="K1852" s="4"/>
      <c r="L1852" s="1"/>
      <c r="M1852" s="4"/>
      <c r="N1852" s="5"/>
      <c r="O1852" s="4"/>
      <c r="P1852" s="4"/>
      <c r="Q1852" s="4"/>
      <c r="R1852" s="4"/>
      <c r="S1852" s="4"/>
    </row>
    <row r="1853" spans="1:19" hidden="1" x14ac:dyDescent="0.25">
      <c r="A1853" s="37" t="s">
        <v>780</v>
      </c>
      <c r="B1853" s="6" t="s">
        <v>1529</v>
      </c>
      <c r="C1853" s="4">
        <f t="shared" si="229"/>
        <v>8790837.8699999992</v>
      </c>
      <c r="D1853" s="4">
        <f t="shared" si="230"/>
        <v>184182.43000000002</v>
      </c>
      <c r="E1853" s="4"/>
      <c r="F1853" s="4"/>
      <c r="G1853" s="4">
        <v>2572155.29</v>
      </c>
      <c r="H1853" s="4">
        <v>1697430.42</v>
      </c>
      <c r="I1853" s="4">
        <v>741198.75</v>
      </c>
      <c r="J1853" s="4"/>
      <c r="K1853" s="4"/>
      <c r="L1853" s="1"/>
      <c r="M1853" s="4"/>
      <c r="N1853" s="5"/>
      <c r="O1853" s="4"/>
      <c r="P1853" s="4">
        <v>3595870.98</v>
      </c>
      <c r="Q1853" s="4"/>
      <c r="R1853" s="4"/>
      <c r="S1853" s="4"/>
    </row>
    <row r="1854" spans="1:19" hidden="1" x14ac:dyDescent="0.25">
      <c r="A1854" s="37" t="s">
        <v>781</v>
      </c>
      <c r="B1854" s="6" t="s">
        <v>1533</v>
      </c>
      <c r="C1854" s="4">
        <f t="shared" si="229"/>
        <v>4195312.2</v>
      </c>
      <c r="D1854" s="4">
        <f t="shared" si="230"/>
        <v>87898.65</v>
      </c>
      <c r="E1854" s="4"/>
      <c r="F1854" s="4"/>
      <c r="G1854" s="4"/>
      <c r="H1854" s="4"/>
      <c r="I1854" s="4"/>
      <c r="J1854" s="4"/>
      <c r="K1854" s="4"/>
      <c r="L1854" s="1"/>
      <c r="M1854" s="4"/>
      <c r="N1854" s="5"/>
      <c r="O1854" s="4"/>
      <c r="P1854" s="4">
        <v>4107413.55</v>
      </c>
      <c r="Q1854" s="4"/>
      <c r="R1854" s="4"/>
      <c r="S1854" s="4"/>
    </row>
    <row r="1855" spans="1:19" hidden="1" x14ac:dyDescent="0.25">
      <c r="A1855" s="37" t="s">
        <v>783</v>
      </c>
      <c r="B1855" s="6" t="s">
        <v>1535</v>
      </c>
      <c r="C1855" s="4">
        <f t="shared" si="229"/>
        <v>4752078.54</v>
      </c>
      <c r="D1855" s="4">
        <f t="shared" si="230"/>
        <v>99563.819999999992</v>
      </c>
      <c r="E1855" s="4"/>
      <c r="F1855" s="4"/>
      <c r="G1855" s="4"/>
      <c r="H1855" s="4"/>
      <c r="I1855" s="4"/>
      <c r="J1855" s="4"/>
      <c r="K1855" s="4"/>
      <c r="L1855" s="1"/>
      <c r="M1855" s="4"/>
      <c r="N1855" s="5"/>
      <c r="O1855" s="4"/>
      <c r="P1855" s="4">
        <v>4652514.72</v>
      </c>
      <c r="Q1855" s="4"/>
      <c r="R1855" s="4"/>
      <c r="S1855" s="4"/>
    </row>
    <row r="1856" spans="1:19" hidden="1" x14ac:dyDescent="0.25">
      <c r="A1856" s="37" t="s">
        <v>784</v>
      </c>
      <c r="B1856" s="6" t="s">
        <v>1404</v>
      </c>
      <c r="C1856" s="4">
        <f t="shared" si="229"/>
        <v>4372081.45</v>
      </c>
      <c r="D1856" s="4">
        <f t="shared" si="230"/>
        <v>91602.26</v>
      </c>
      <c r="E1856" s="4"/>
      <c r="F1856" s="4"/>
      <c r="G1856" s="4">
        <v>3322934.12</v>
      </c>
      <c r="H1856" s="4"/>
      <c r="I1856" s="4">
        <v>957545.07000000007</v>
      </c>
      <c r="J1856" s="4"/>
      <c r="K1856" s="4"/>
      <c r="L1856" s="1"/>
      <c r="M1856" s="4"/>
      <c r="N1856" s="5"/>
      <c r="O1856" s="4"/>
      <c r="P1856" s="4"/>
      <c r="Q1856" s="4"/>
      <c r="R1856" s="4"/>
      <c r="S1856" s="4"/>
    </row>
    <row r="1857" spans="1:19" ht="15" hidden="1" customHeight="1" x14ac:dyDescent="0.25">
      <c r="A1857" s="93" t="s">
        <v>1929</v>
      </c>
      <c r="B1857" s="94"/>
      <c r="C1857" s="2">
        <f t="shared" ref="C1857:M1857" si="231">SUM(C1812:C1856)</f>
        <v>402092209.19</v>
      </c>
      <c r="D1857" s="2">
        <f t="shared" si="231"/>
        <v>8424489.4400000013</v>
      </c>
      <c r="E1857" s="2">
        <f t="shared" si="231"/>
        <v>0</v>
      </c>
      <c r="F1857" s="2">
        <f t="shared" si="231"/>
        <v>14576073.379999999</v>
      </c>
      <c r="G1857" s="2">
        <f t="shared" si="231"/>
        <v>148223091.26999998</v>
      </c>
      <c r="H1857" s="2">
        <f t="shared" si="231"/>
        <v>72504945.079999998</v>
      </c>
      <c r="I1857" s="2">
        <f t="shared" si="231"/>
        <v>33431378.700000007</v>
      </c>
      <c r="J1857" s="2">
        <f t="shared" si="231"/>
        <v>6076773.7399999993</v>
      </c>
      <c r="K1857" s="2">
        <f t="shared" si="231"/>
        <v>0</v>
      </c>
      <c r="L1857" s="15">
        <f t="shared" si="231"/>
        <v>0</v>
      </c>
      <c r="M1857" s="2">
        <f t="shared" si="231"/>
        <v>0</v>
      </c>
      <c r="N1857" s="2" t="s">
        <v>1675</v>
      </c>
      <c r="O1857" s="2">
        <f>SUM(O1812:O1856)</f>
        <v>14558255.619999999</v>
      </c>
      <c r="P1857" s="2">
        <f>SUM(P1812:P1856)</f>
        <v>104297201.96000001</v>
      </c>
      <c r="Q1857" s="2">
        <f>SUM(Q1812:Q1856)</f>
        <v>0</v>
      </c>
      <c r="R1857" s="2">
        <f>SUM(R1812:R1856)</f>
        <v>0</v>
      </c>
      <c r="S1857" s="2">
        <f>SUM(S1812:S1856)</f>
        <v>0</v>
      </c>
    </row>
    <row r="1858" spans="1:19" hidden="1" x14ac:dyDescent="0.25">
      <c r="A1858" s="95" t="s">
        <v>1890</v>
      </c>
      <c r="B1858" s="96"/>
      <c r="C1858" s="97"/>
      <c r="D1858" s="2"/>
      <c r="E1858" s="2"/>
      <c r="F1858" s="2"/>
      <c r="G1858" s="2"/>
      <c r="H1858" s="2"/>
      <c r="I1858" s="2"/>
      <c r="J1858" s="2"/>
      <c r="K1858" s="2"/>
      <c r="L1858" s="15"/>
      <c r="M1858" s="2"/>
      <c r="N1858" s="3"/>
      <c r="O1858" s="2"/>
      <c r="P1858" s="2"/>
      <c r="Q1858" s="2"/>
      <c r="R1858" s="2"/>
      <c r="S1858" s="2"/>
    </row>
    <row r="1859" spans="1:19" hidden="1" x14ac:dyDescent="0.25">
      <c r="A1859" s="37" t="s">
        <v>785</v>
      </c>
      <c r="B1859" s="6" t="s">
        <v>1556</v>
      </c>
      <c r="C1859" s="4">
        <f>ROUNDUP(SUM(D1859+E1859+F1859+G1859+H1859+I1859+J1859+K1859+M1859+O1859+P1859+Q1859+R1859+S1859),2)</f>
        <v>7601505.4800000004</v>
      </c>
      <c r="D1859" s="4">
        <f>ROUNDUP(SUM(F1859+G1859+H1859+I1859+J1859+K1859+M1859+O1859+P1859+Q1859+R1859+S1859)*0.0214,2)</f>
        <v>159263.97</v>
      </c>
      <c r="E1859" s="4"/>
      <c r="F1859" s="4">
        <v>3442241.51</v>
      </c>
      <c r="G1859" s="4">
        <v>2497500</v>
      </c>
      <c r="H1859" s="4"/>
      <c r="I1859" s="4"/>
      <c r="J1859" s="4"/>
      <c r="K1859" s="4"/>
      <c r="L1859" s="1"/>
      <c r="M1859" s="4"/>
      <c r="N1859" s="5"/>
      <c r="O1859" s="4"/>
      <c r="P1859" s="4">
        <v>1502500</v>
      </c>
      <c r="Q1859" s="4"/>
      <c r="R1859" s="4"/>
      <c r="S1859" s="4"/>
    </row>
    <row r="1860" spans="1:19" ht="15" hidden="1" customHeight="1" x14ac:dyDescent="0.25">
      <c r="A1860" s="93" t="s">
        <v>1931</v>
      </c>
      <c r="B1860" s="94"/>
      <c r="C1860" s="2">
        <f t="shared" ref="C1860:M1860" si="232">SUM(C1859:C1859)</f>
        <v>7601505.4800000004</v>
      </c>
      <c r="D1860" s="2">
        <f t="shared" si="232"/>
        <v>159263.97</v>
      </c>
      <c r="E1860" s="2">
        <f t="shared" si="232"/>
        <v>0</v>
      </c>
      <c r="F1860" s="2">
        <f t="shared" si="232"/>
        <v>3442241.51</v>
      </c>
      <c r="G1860" s="2">
        <f t="shared" si="232"/>
        <v>2497500</v>
      </c>
      <c r="H1860" s="2">
        <f t="shared" si="232"/>
        <v>0</v>
      </c>
      <c r="I1860" s="2">
        <f t="shared" si="232"/>
        <v>0</v>
      </c>
      <c r="J1860" s="2">
        <f t="shared" si="232"/>
        <v>0</v>
      </c>
      <c r="K1860" s="2">
        <f t="shared" si="232"/>
        <v>0</v>
      </c>
      <c r="L1860" s="15">
        <f t="shared" si="232"/>
        <v>0</v>
      </c>
      <c r="M1860" s="2">
        <f t="shared" si="232"/>
        <v>0</v>
      </c>
      <c r="N1860" s="2" t="s">
        <v>1675</v>
      </c>
      <c r="O1860" s="2">
        <f>SUM(O1859:O1859)</f>
        <v>0</v>
      </c>
      <c r="P1860" s="2">
        <f>SUM(P1859:P1859)</f>
        <v>1502500</v>
      </c>
      <c r="Q1860" s="2">
        <f>SUM(Q1859:Q1859)</f>
        <v>0</v>
      </c>
      <c r="R1860" s="2">
        <f>SUM(R1859:R1859)</f>
        <v>0</v>
      </c>
      <c r="S1860" s="2">
        <f>SUM(S1859:S1859)</f>
        <v>0</v>
      </c>
    </row>
    <row r="1861" spans="1:19" ht="15" hidden="1" customHeight="1" x14ac:dyDescent="0.25">
      <c r="A1861" s="95" t="s">
        <v>1891</v>
      </c>
      <c r="B1861" s="96"/>
      <c r="C1861" s="97"/>
      <c r="D1861" s="2"/>
      <c r="E1861" s="2"/>
      <c r="F1861" s="2"/>
      <c r="G1861" s="2"/>
      <c r="H1861" s="2"/>
      <c r="I1861" s="2"/>
      <c r="J1861" s="2"/>
      <c r="K1861" s="2"/>
      <c r="L1861" s="15"/>
      <c r="M1861" s="2"/>
      <c r="N1861" s="3"/>
      <c r="O1861" s="2"/>
      <c r="P1861" s="2"/>
      <c r="Q1861" s="2"/>
      <c r="R1861" s="2"/>
      <c r="S1861" s="2"/>
    </row>
    <row r="1862" spans="1:19" ht="23.25" hidden="1" customHeight="1" x14ac:dyDescent="0.25">
      <c r="A1862" s="37" t="s">
        <v>787</v>
      </c>
      <c r="B1862" s="6" t="s">
        <v>1728</v>
      </c>
      <c r="C1862" s="4">
        <f t="shared" ref="C1862:C1906" si="233">ROUNDUP(SUM(D1862+E1862+F1862+G1862+H1862+I1862+J1862+K1862+M1862+O1862+P1862+Q1862+R1862+S1862),2)</f>
        <v>68986154.689999998</v>
      </c>
      <c r="D1862" s="4">
        <f t="shared" ref="D1862:D1906" si="234">ROUNDUP(SUM(F1862+G1862+H1862+I1862+J1862+K1862+M1862+O1862+P1862+Q1862+R1862+S1862)*0.0214,2)</f>
        <v>1399258.3800000001</v>
      </c>
      <c r="E1862" s="4">
        <v>2200991.0399999996</v>
      </c>
      <c r="F1862" s="4"/>
      <c r="G1862" s="4">
        <v>26657943.850000001</v>
      </c>
      <c r="H1862" s="4">
        <v>17592252.240000002</v>
      </c>
      <c r="I1862" s="4">
        <v>7681820.2400000002</v>
      </c>
      <c r="J1862" s="4"/>
      <c r="K1862" s="4"/>
      <c r="L1862" s="1"/>
      <c r="M1862" s="4"/>
      <c r="N1862" s="5"/>
      <c r="O1862" s="4"/>
      <c r="P1862" s="4">
        <v>13453888.939999999</v>
      </c>
      <c r="Q1862" s="4"/>
      <c r="R1862" s="4"/>
      <c r="S1862" s="4"/>
    </row>
    <row r="1863" spans="1:19" hidden="1" x14ac:dyDescent="0.25">
      <c r="A1863" s="37" t="s">
        <v>789</v>
      </c>
      <c r="B1863" s="6" t="s">
        <v>1587</v>
      </c>
      <c r="C1863" s="4">
        <f t="shared" si="233"/>
        <v>11310526.32</v>
      </c>
      <c r="D1863" s="4">
        <f t="shared" si="234"/>
        <v>236974.02000000002</v>
      </c>
      <c r="E1863" s="4"/>
      <c r="F1863" s="4"/>
      <c r="G1863" s="76">
        <v>5684318.7699999996</v>
      </c>
      <c r="H1863" s="76">
        <v>3751225.91</v>
      </c>
      <c r="I1863" s="76">
        <v>1638007.62</v>
      </c>
      <c r="J1863" s="4"/>
      <c r="K1863" s="4"/>
      <c r="L1863" s="1"/>
      <c r="M1863" s="4"/>
      <c r="N1863" s="5"/>
      <c r="O1863" s="4"/>
      <c r="P1863" s="4"/>
      <c r="Q1863" s="4"/>
      <c r="R1863" s="4"/>
      <c r="S1863" s="4"/>
    </row>
    <row r="1864" spans="1:19" hidden="1" x14ac:dyDescent="0.25">
      <c r="A1864" s="37" t="s">
        <v>790</v>
      </c>
      <c r="B1864" s="6" t="s">
        <v>1589</v>
      </c>
      <c r="C1864" s="4">
        <f t="shared" si="233"/>
        <v>3011087.17</v>
      </c>
      <c r="D1864" s="4">
        <f t="shared" si="234"/>
        <v>63087.200000000004</v>
      </c>
      <c r="E1864" s="4"/>
      <c r="F1864" s="4"/>
      <c r="G1864" s="4">
        <v>1513278.77</v>
      </c>
      <c r="H1864" s="4">
        <v>998650.98</v>
      </c>
      <c r="I1864" s="4">
        <v>436070.22</v>
      </c>
      <c r="J1864" s="4"/>
      <c r="K1864" s="4"/>
      <c r="L1864" s="1"/>
      <c r="M1864" s="4"/>
      <c r="N1864" s="5"/>
      <c r="O1864" s="4"/>
      <c r="P1864" s="4"/>
      <c r="Q1864" s="4"/>
      <c r="R1864" s="4"/>
      <c r="S1864" s="4"/>
    </row>
    <row r="1865" spans="1:19" hidden="1" x14ac:dyDescent="0.25">
      <c r="A1865" s="37" t="s">
        <v>792</v>
      </c>
      <c r="B1865" s="6" t="s">
        <v>1591</v>
      </c>
      <c r="C1865" s="4">
        <f t="shared" si="233"/>
        <v>14630353.869999999</v>
      </c>
      <c r="D1865" s="4">
        <f t="shared" si="234"/>
        <v>306529.84000000003</v>
      </c>
      <c r="E1865" s="4"/>
      <c r="F1865" s="4"/>
      <c r="G1865" s="4">
        <v>7772632.9199999999</v>
      </c>
      <c r="H1865" s="4">
        <v>0</v>
      </c>
      <c r="I1865" s="4">
        <v>2003590.82</v>
      </c>
      <c r="J1865" s="4"/>
      <c r="K1865" s="4"/>
      <c r="L1865" s="1"/>
      <c r="M1865" s="4"/>
      <c r="N1865" s="5"/>
      <c r="O1865" s="4"/>
      <c r="P1865" s="4">
        <v>4547600.29</v>
      </c>
      <c r="Q1865" s="4"/>
      <c r="R1865" s="4"/>
      <c r="S1865" s="4"/>
    </row>
    <row r="1866" spans="1:19" hidden="1" x14ac:dyDescent="0.25">
      <c r="A1866" s="37" t="s">
        <v>794</v>
      </c>
      <c r="B1866" s="6" t="s">
        <v>1745</v>
      </c>
      <c r="C1866" s="4">
        <f t="shared" si="233"/>
        <v>8626487.7400000002</v>
      </c>
      <c r="D1866" s="4">
        <f t="shared" si="234"/>
        <v>180739.03</v>
      </c>
      <c r="E1866" s="4"/>
      <c r="F1866" s="4"/>
      <c r="G1866" s="4"/>
      <c r="H1866" s="4"/>
      <c r="I1866" s="4"/>
      <c r="J1866" s="4"/>
      <c r="K1866" s="4"/>
      <c r="L1866" s="1"/>
      <c r="M1866" s="4"/>
      <c r="N1866" s="5"/>
      <c r="O1866" s="4"/>
      <c r="P1866" s="4">
        <v>8445748.709999999</v>
      </c>
      <c r="Q1866" s="4"/>
      <c r="R1866" s="4"/>
      <c r="S1866" s="4"/>
    </row>
    <row r="1867" spans="1:19" hidden="1" x14ac:dyDescent="0.25">
      <c r="A1867" s="37" t="s">
        <v>795</v>
      </c>
      <c r="B1867" s="6" t="s">
        <v>1592</v>
      </c>
      <c r="C1867" s="4">
        <f t="shared" si="233"/>
        <v>2728719.67</v>
      </c>
      <c r="D1867" s="4">
        <f t="shared" si="234"/>
        <v>57171.14</v>
      </c>
      <c r="E1867" s="4"/>
      <c r="F1867" s="4"/>
      <c r="G1867" s="4">
        <v>1371369.64</v>
      </c>
      <c r="H1867" s="4">
        <v>905001.56</v>
      </c>
      <c r="I1867" s="4">
        <v>395177.33</v>
      </c>
      <c r="J1867" s="4"/>
      <c r="K1867" s="4"/>
      <c r="L1867" s="1"/>
      <c r="M1867" s="4"/>
      <c r="N1867" s="5"/>
      <c r="O1867" s="4"/>
      <c r="P1867" s="4"/>
      <c r="Q1867" s="4"/>
      <c r="R1867" s="4"/>
      <c r="S1867" s="4"/>
    </row>
    <row r="1868" spans="1:19" hidden="1" x14ac:dyDescent="0.25">
      <c r="A1868" s="37" t="s">
        <v>797</v>
      </c>
      <c r="B1868" s="6" t="s">
        <v>1593</v>
      </c>
      <c r="C1868" s="4">
        <f t="shared" si="233"/>
        <v>7012542.9900000002</v>
      </c>
      <c r="D1868" s="4">
        <f t="shared" si="234"/>
        <v>146924.25</v>
      </c>
      <c r="E1868" s="4"/>
      <c r="F1868" s="4"/>
      <c r="G1868" s="4">
        <v>3524286.01</v>
      </c>
      <c r="H1868" s="4">
        <v>2325765.59</v>
      </c>
      <c r="I1868" s="4">
        <v>1015567.14</v>
      </c>
      <c r="J1868" s="4"/>
      <c r="K1868" s="4"/>
      <c r="L1868" s="1"/>
      <c r="M1868" s="4"/>
      <c r="N1868" s="5"/>
      <c r="O1868" s="4"/>
      <c r="P1868" s="4"/>
      <c r="Q1868" s="4"/>
      <c r="R1868" s="4"/>
      <c r="S1868" s="4"/>
    </row>
    <row r="1869" spans="1:19" hidden="1" x14ac:dyDescent="0.25">
      <c r="A1869" s="37" t="s">
        <v>799</v>
      </c>
      <c r="B1869" s="6" t="s">
        <v>1594</v>
      </c>
      <c r="C1869" s="4">
        <f t="shared" si="233"/>
        <v>11010271.35</v>
      </c>
      <c r="D1869" s="4">
        <f t="shared" si="234"/>
        <v>230683.19</v>
      </c>
      <c r="E1869" s="4"/>
      <c r="F1869" s="4">
        <v>2462589.5599999996</v>
      </c>
      <c r="G1869" s="4">
        <v>3576717.04</v>
      </c>
      <c r="H1869" s="4">
        <v>2360366.1599999997</v>
      </c>
      <c r="I1869" s="4">
        <v>1030675.79</v>
      </c>
      <c r="J1869" s="4">
        <v>1349239.61</v>
      </c>
      <c r="K1869" s="4"/>
      <c r="L1869" s="1"/>
      <c r="M1869" s="4"/>
      <c r="N1869" s="5"/>
      <c r="O1869" s="4"/>
      <c r="P1869" s="4"/>
      <c r="Q1869" s="4"/>
      <c r="R1869" s="4"/>
      <c r="S1869" s="4"/>
    </row>
    <row r="1870" spans="1:19" hidden="1" x14ac:dyDescent="0.25">
      <c r="A1870" s="37" t="s">
        <v>800</v>
      </c>
      <c r="B1870" s="6" t="s">
        <v>1596</v>
      </c>
      <c r="C1870" s="4">
        <f t="shared" si="233"/>
        <v>10567296.279999999</v>
      </c>
      <c r="D1870" s="4">
        <f t="shared" si="234"/>
        <v>221402.14</v>
      </c>
      <c r="E1870" s="4"/>
      <c r="F1870" s="4">
        <v>4232019.6399999997</v>
      </c>
      <c r="G1870" s="4"/>
      <c r="H1870" s="4"/>
      <c r="I1870" s="4"/>
      <c r="J1870" s="4"/>
      <c r="K1870" s="4"/>
      <c r="L1870" s="1"/>
      <c r="M1870" s="4"/>
      <c r="N1870" s="5"/>
      <c r="O1870" s="4"/>
      <c r="P1870" s="4">
        <v>6113874.5</v>
      </c>
      <c r="Q1870" s="4"/>
      <c r="R1870" s="4"/>
      <c r="S1870" s="4"/>
    </row>
    <row r="1871" spans="1:19" hidden="1" x14ac:dyDescent="0.25">
      <c r="A1871" s="37" t="s">
        <v>802</v>
      </c>
      <c r="B1871" s="6" t="s">
        <v>1597</v>
      </c>
      <c r="C1871" s="4">
        <f t="shared" si="233"/>
        <v>4696871.5</v>
      </c>
      <c r="D1871" s="4">
        <f t="shared" si="234"/>
        <v>98407.14</v>
      </c>
      <c r="E1871" s="4"/>
      <c r="F1871" s="4">
        <v>2970786.42</v>
      </c>
      <c r="G1871" s="4"/>
      <c r="H1871" s="4"/>
      <c r="I1871" s="4"/>
      <c r="J1871" s="4">
        <v>1627677.94</v>
      </c>
      <c r="K1871" s="4"/>
      <c r="L1871" s="1"/>
      <c r="M1871" s="4"/>
      <c r="N1871" s="5"/>
      <c r="O1871" s="4"/>
      <c r="P1871" s="4"/>
      <c r="Q1871" s="4"/>
      <c r="R1871" s="4"/>
      <c r="S1871" s="4"/>
    </row>
    <row r="1872" spans="1:19" hidden="1" x14ac:dyDescent="0.25">
      <c r="A1872" s="37" t="s">
        <v>803</v>
      </c>
      <c r="B1872" s="6" t="s">
        <v>1598</v>
      </c>
      <c r="C1872" s="4">
        <f t="shared" si="233"/>
        <v>22509402.02</v>
      </c>
      <c r="D1872" s="4">
        <f t="shared" si="234"/>
        <v>471608.78</v>
      </c>
      <c r="E1872" s="4"/>
      <c r="F1872" s="4"/>
      <c r="G1872" s="4">
        <v>9204690.7699999996</v>
      </c>
      <c r="H1872" s="4">
        <v>6074408.54</v>
      </c>
      <c r="I1872" s="4">
        <v>2652446.88</v>
      </c>
      <c r="J1872" s="4"/>
      <c r="K1872" s="4"/>
      <c r="L1872" s="1"/>
      <c r="M1872" s="4"/>
      <c r="N1872" s="5"/>
      <c r="O1872" s="4"/>
      <c r="P1872" s="4">
        <v>4106247.05</v>
      </c>
      <c r="Q1872" s="4"/>
      <c r="R1872" s="4"/>
      <c r="S1872" s="4"/>
    </row>
    <row r="1873" spans="1:19" hidden="1" x14ac:dyDescent="0.25">
      <c r="A1873" s="37" t="s">
        <v>805</v>
      </c>
      <c r="B1873" s="6" t="s">
        <v>1599</v>
      </c>
      <c r="C1873" s="4">
        <f t="shared" si="233"/>
        <v>30046494.890000001</v>
      </c>
      <c r="D1873" s="4">
        <f t="shared" si="234"/>
        <v>629523.19999999995</v>
      </c>
      <c r="E1873" s="4"/>
      <c r="F1873" s="4"/>
      <c r="G1873" s="4">
        <v>12648122.060000001</v>
      </c>
      <c r="H1873" s="4">
        <v>8346816.0599999996</v>
      </c>
      <c r="I1873" s="4">
        <v>3644714.71</v>
      </c>
      <c r="J1873" s="4"/>
      <c r="K1873" s="4"/>
      <c r="L1873" s="1"/>
      <c r="M1873" s="4"/>
      <c r="N1873" s="5"/>
      <c r="O1873" s="4"/>
      <c r="P1873" s="4">
        <v>4777318.8599999994</v>
      </c>
      <c r="Q1873" s="4"/>
      <c r="R1873" s="4"/>
      <c r="S1873" s="4"/>
    </row>
    <row r="1874" spans="1:19" hidden="1" x14ac:dyDescent="0.25">
      <c r="A1874" s="37" t="s">
        <v>807</v>
      </c>
      <c r="B1874" s="6" t="s">
        <v>1600</v>
      </c>
      <c r="C1874" s="4">
        <f t="shared" si="233"/>
        <v>35488572.880000003</v>
      </c>
      <c r="D1874" s="4">
        <f t="shared" si="234"/>
        <v>743543.63</v>
      </c>
      <c r="E1874" s="4"/>
      <c r="F1874" s="4"/>
      <c r="G1874" s="4">
        <v>14072236.689999999</v>
      </c>
      <c r="H1874" s="4">
        <v>9286625.3599999994</v>
      </c>
      <c r="I1874" s="4">
        <v>4055091.17</v>
      </c>
      <c r="J1874" s="4"/>
      <c r="K1874" s="4"/>
      <c r="L1874" s="1"/>
      <c r="M1874" s="4"/>
      <c r="N1874" s="5"/>
      <c r="O1874" s="4"/>
      <c r="P1874" s="4">
        <v>7331076.0299999993</v>
      </c>
      <c r="Q1874" s="4"/>
      <c r="R1874" s="4"/>
      <c r="S1874" s="4"/>
    </row>
    <row r="1875" spans="1:19" hidden="1" x14ac:dyDescent="0.25">
      <c r="A1875" s="37" t="s">
        <v>808</v>
      </c>
      <c r="B1875" s="6" t="s">
        <v>1603</v>
      </c>
      <c r="C1875" s="4">
        <f t="shared" si="233"/>
        <v>13379015.43</v>
      </c>
      <c r="D1875" s="4">
        <f t="shared" si="234"/>
        <v>280312.25</v>
      </c>
      <c r="E1875" s="4"/>
      <c r="F1875" s="4"/>
      <c r="G1875" s="4">
        <v>6840037.04</v>
      </c>
      <c r="H1875" s="4">
        <v>4495475.2699999996</v>
      </c>
      <c r="I1875" s="4">
        <v>1763190.87</v>
      </c>
      <c r="J1875" s="4"/>
      <c r="K1875" s="4"/>
      <c r="L1875" s="1"/>
      <c r="M1875" s="4"/>
      <c r="N1875" s="5"/>
      <c r="O1875" s="4"/>
      <c r="P1875" s="4"/>
      <c r="Q1875" s="4"/>
      <c r="R1875" s="4"/>
      <c r="S1875" s="4"/>
    </row>
    <row r="1876" spans="1:19" hidden="1" x14ac:dyDescent="0.25">
      <c r="A1876" s="37" t="s">
        <v>810</v>
      </c>
      <c r="B1876" s="6" t="s">
        <v>1604</v>
      </c>
      <c r="C1876" s="4">
        <f t="shared" si="233"/>
        <v>10782527.119999999</v>
      </c>
      <c r="D1876" s="4">
        <f t="shared" si="234"/>
        <v>225911.58000000002</v>
      </c>
      <c r="E1876" s="4"/>
      <c r="F1876" s="4"/>
      <c r="G1876" s="4">
        <v>2093754.85</v>
      </c>
      <c r="H1876" s="4">
        <v>1234289.25</v>
      </c>
      <c r="I1876" s="4">
        <v>550387.75</v>
      </c>
      <c r="J1876" s="4"/>
      <c r="K1876" s="4"/>
      <c r="L1876" s="1"/>
      <c r="M1876" s="4"/>
      <c r="N1876" s="5"/>
      <c r="O1876" s="4"/>
      <c r="P1876" s="4">
        <v>6678183.6899999995</v>
      </c>
      <c r="Q1876" s="4"/>
      <c r="R1876" s="4"/>
      <c r="S1876" s="4"/>
    </row>
    <row r="1877" spans="1:19" hidden="1" x14ac:dyDescent="0.25">
      <c r="A1877" s="37" t="s">
        <v>812</v>
      </c>
      <c r="B1877" s="6" t="s">
        <v>1605</v>
      </c>
      <c r="C1877" s="4">
        <f t="shared" si="233"/>
        <v>9032804.9900000002</v>
      </c>
      <c r="D1877" s="4">
        <f t="shared" si="234"/>
        <v>189252.04</v>
      </c>
      <c r="E1877" s="4"/>
      <c r="F1877" s="4"/>
      <c r="G1877" s="4">
        <v>3190862.35</v>
      </c>
      <c r="H1877" s="4">
        <v>2105730.87</v>
      </c>
      <c r="I1877" s="4">
        <v>919486.93</v>
      </c>
      <c r="J1877" s="4"/>
      <c r="K1877" s="4"/>
      <c r="L1877" s="1"/>
      <c r="M1877" s="4"/>
      <c r="N1877" s="5"/>
      <c r="O1877" s="4"/>
      <c r="P1877" s="4">
        <v>2627472.7999999998</v>
      </c>
      <c r="Q1877" s="4"/>
      <c r="R1877" s="4"/>
      <c r="S1877" s="4"/>
    </row>
    <row r="1878" spans="1:19" hidden="1" x14ac:dyDescent="0.25">
      <c r="A1878" s="37" t="s">
        <v>813</v>
      </c>
      <c r="B1878" s="6" t="s">
        <v>1606</v>
      </c>
      <c r="C1878" s="4">
        <f t="shared" si="233"/>
        <v>7286997.5499999998</v>
      </c>
      <c r="D1878" s="4">
        <f t="shared" si="234"/>
        <v>152674.52000000002</v>
      </c>
      <c r="E1878" s="4"/>
      <c r="F1878" s="4"/>
      <c r="G1878" s="4">
        <v>3662218.34</v>
      </c>
      <c r="H1878" s="4">
        <v>2416790.63</v>
      </c>
      <c r="I1878" s="4">
        <v>1055314.06</v>
      </c>
      <c r="J1878" s="4"/>
      <c r="K1878" s="4"/>
      <c r="L1878" s="1"/>
      <c r="M1878" s="4"/>
      <c r="N1878" s="5"/>
      <c r="O1878" s="4"/>
      <c r="P1878" s="4"/>
      <c r="Q1878" s="4"/>
      <c r="R1878" s="4"/>
      <c r="S1878" s="4"/>
    </row>
    <row r="1879" spans="1:19" hidden="1" x14ac:dyDescent="0.25">
      <c r="A1879" s="37" t="s">
        <v>814</v>
      </c>
      <c r="B1879" s="6" t="s">
        <v>1607</v>
      </c>
      <c r="C1879" s="4">
        <f t="shared" si="233"/>
        <v>51108138.219999999</v>
      </c>
      <c r="D1879" s="4">
        <f t="shared" si="234"/>
        <v>1070799.06</v>
      </c>
      <c r="E1879" s="4"/>
      <c r="F1879" s="4"/>
      <c r="G1879" s="4">
        <v>31279199.98</v>
      </c>
      <c r="H1879" s="4">
        <v>10320968.1</v>
      </c>
      <c r="I1879" s="4">
        <v>4506746.5199999996</v>
      </c>
      <c r="J1879" s="4"/>
      <c r="K1879" s="4"/>
      <c r="L1879" s="1"/>
      <c r="M1879" s="4"/>
      <c r="N1879" s="5"/>
      <c r="O1879" s="4"/>
      <c r="P1879" s="4">
        <v>0</v>
      </c>
      <c r="Q1879" s="4"/>
      <c r="R1879" s="4"/>
      <c r="S1879" s="4">
        <v>3930424.5599999996</v>
      </c>
    </row>
    <row r="1880" spans="1:19" hidden="1" x14ac:dyDescent="0.25">
      <c r="A1880" s="37" t="s">
        <v>815</v>
      </c>
      <c r="B1880" s="6" t="s">
        <v>1608</v>
      </c>
      <c r="C1880" s="4">
        <f t="shared" si="233"/>
        <v>10929869.970000001</v>
      </c>
      <c r="D1880" s="4">
        <f t="shared" si="234"/>
        <v>228998.65000000002</v>
      </c>
      <c r="E1880" s="4"/>
      <c r="F1880" s="4"/>
      <c r="G1880" s="4">
        <v>4373019.8199999994</v>
      </c>
      <c r="H1880" s="4">
        <v>2885866.52</v>
      </c>
      <c r="I1880" s="4">
        <v>1260140.4099999999</v>
      </c>
      <c r="J1880" s="4"/>
      <c r="K1880" s="4"/>
      <c r="L1880" s="1"/>
      <c r="M1880" s="4"/>
      <c r="N1880" s="5"/>
      <c r="O1880" s="4"/>
      <c r="P1880" s="4">
        <v>2181844.5699999998</v>
      </c>
      <c r="Q1880" s="4"/>
      <c r="R1880" s="4"/>
      <c r="S1880" s="4"/>
    </row>
    <row r="1881" spans="1:19" hidden="1" x14ac:dyDescent="0.25">
      <c r="A1881" s="37" t="s">
        <v>816</v>
      </c>
      <c r="B1881" s="6" t="s">
        <v>1609</v>
      </c>
      <c r="C1881" s="4">
        <f t="shared" si="233"/>
        <v>40851315.670000002</v>
      </c>
      <c r="D1881" s="4">
        <f t="shared" si="234"/>
        <v>855901.86</v>
      </c>
      <c r="E1881" s="4"/>
      <c r="F1881" s="4"/>
      <c r="G1881" s="4">
        <v>15155811.26</v>
      </c>
      <c r="H1881" s="4">
        <v>10001703.66</v>
      </c>
      <c r="I1881" s="4">
        <v>4367336.74</v>
      </c>
      <c r="J1881" s="4"/>
      <c r="K1881" s="4"/>
      <c r="L1881" s="1"/>
      <c r="M1881" s="4"/>
      <c r="N1881" s="5"/>
      <c r="O1881" s="4"/>
      <c r="P1881" s="4">
        <v>10470562.15</v>
      </c>
      <c r="Q1881" s="4"/>
      <c r="R1881" s="4"/>
      <c r="S1881" s="4"/>
    </row>
    <row r="1882" spans="1:19" hidden="1" x14ac:dyDescent="0.25">
      <c r="A1882" s="37" t="s">
        <v>818</v>
      </c>
      <c r="B1882" s="6" t="s">
        <v>1610</v>
      </c>
      <c r="C1882" s="4">
        <f t="shared" si="233"/>
        <v>13668086.800000001</v>
      </c>
      <c r="D1882" s="4">
        <f t="shared" si="234"/>
        <v>286368.77</v>
      </c>
      <c r="E1882" s="4"/>
      <c r="F1882" s="4"/>
      <c r="G1882" s="4">
        <v>6869155.3499999996</v>
      </c>
      <c r="H1882" s="4">
        <v>4533129.57</v>
      </c>
      <c r="I1882" s="4">
        <v>1979433.11</v>
      </c>
      <c r="J1882" s="4"/>
      <c r="K1882" s="4"/>
      <c r="L1882" s="1"/>
      <c r="M1882" s="4"/>
      <c r="N1882" s="5"/>
      <c r="O1882" s="4"/>
      <c r="P1882" s="4"/>
      <c r="Q1882" s="4"/>
      <c r="R1882" s="4"/>
      <c r="S1882" s="4"/>
    </row>
    <row r="1883" spans="1:19" hidden="1" x14ac:dyDescent="0.25">
      <c r="A1883" s="37" t="s">
        <v>820</v>
      </c>
      <c r="B1883" s="6" t="s">
        <v>1613</v>
      </c>
      <c r="C1883" s="4">
        <f t="shared" si="233"/>
        <v>4801295.93</v>
      </c>
      <c r="D1883" s="4">
        <f t="shared" si="234"/>
        <v>100595</v>
      </c>
      <c r="E1883" s="4"/>
      <c r="F1883" s="4"/>
      <c r="G1883" s="4">
        <v>2454668.0699999998</v>
      </c>
      <c r="H1883" s="4">
        <v>1613280.68</v>
      </c>
      <c r="I1883" s="4">
        <v>632752.18000000005</v>
      </c>
      <c r="J1883" s="4"/>
      <c r="K1883" s="4"/>
      <c r="L1883" s="1"/>
      <c r="M1883" s="4"/>
      <c r="N1883" s="5"/>
      <c r="O1883" s="4"/>
      <c r="P1883" s="4"/>
      <c r="Q1883" s="4"/>
      <c r="R1883" s="4"/>
      <c r="S1883" s="4"/>
    </row>
    <row r="1884" spans="1:19" hidden="1" x14ac:dyDescent="0.25">
      <c r="A1884" s="37" t="s">
        <v>822</v>
      </c>
      <c r="B1884" s="6" t="s">
        <v>1614</v>
      </c>
      <c r="C1884" s="4">
        <f t="shared" si="233"/>
        <v>5030972.75</v>
      </c>
      <c r="D1884" s="4">
        <f t="shared" si="234"/>
        <v>105407.11</v>
      </c>
      <c r="E1884" s="4"/>
      <c r="F1884" s="4"/>
      <c r="G1884" s="4">
        <v>2528410.44</v>
      </c>
      <c r="H1884" s="4">
        <v>1668562.08</v>
      </c>
      <c r="I1884" s="4">
        <v>728593.12</v>
      </c>
      <c r="J1884" s="4"/>
      <c r="K1884" s="4"/>
      <c r="L1884" s="1"/>
      <c r="M1884" s="4"/>
      <c r="N1884" s="5"/>
      <c r="O1884" s="4"/>
      <c r="P1884" s="4"/>
      <c r="Q1884" s="4"/>
      <c r="R1884" s="4"/>
      <c r="S1884" s="4"/>
    </row>
    <row r="1885" spans="1:19" hidden="1" x14ac:dyDescent="0.25">
      <c r="A1885" s="37" t="s">
        <v>823</v>
      </c>
      <c r="B1885" s="6" t="s">
        <v>1615</v>
      </c>
      <c r="C1885" s="4">
        <f t="shared" si="233"/>
        <v>5830597.5599999996</v>
      </c>
      <c r="D1885" s="4">
        <f t="shared" si="234"/>
        <v>122160.56</v>
      </c>
      <c r="E1885" s="4"/>
      <c r="F1885" s="4"/>
      <c r="G1885" s="4">
        <v>2930277</v>
      </c>
      <c r="H1885" s="4">
        <v>1933764</v>
      </c>
      <c r="I1885" s="4">
        <v>844396</v>
      </c>
      <c r="J1885" s="4"/>
      <c r="K1885" s="4"/>
      <c r="L1885" s="1"/>
      <c r="M1885" s="4"/>
      <c r="N1885" s="5"/>
      <c r="O1885" s="4"/>
      <c r="P1885" s="4"/>
      <c r="Q1885" s="4"/>
      <c r="R1885" s="4"/>
      <c r="S1885" s="4"/>
    </row>
    <row r="1886" spans="1:19" hidden="1" x14ac:dyDescent="0.25">
      <c r="A1886" s="37" t="s">
        <v>825</v>
      </c>
      <c r="B1886" s="6" t="s">
        <v>1619</v>
      </c>
      <c r="C1886" s="4">
        <f t="shared" si="233"/>
        <v>12758117.84</v>
      </c>
      <c r="D1886" s="4">
        <f t="shared" si="234"/>
        <v>267303.43</v>
      </c>
      <c r="E1886" s="4"/>
      <c r="F1886" s="4"/>
      <c r="G1886" s="4">
        <v>5051160.78</v>
      </c>
      <c r="H1886" s="4">
        <v>3319772.72</v>
      </c>
      <c r="I1886" s="4">
        <v>1302063.21</v>
      </c>
      <c r="J1886" s="4"/>
      <c r="K1886" s="4"/>
      <c r="L1886" s="1"/>
      <c r="M1886" s="4"/>
      <c r="N1886" s="5"/>
      <c r="O1886" s="4"/>
      <c r="P1886" s="4">
        <v>2817817.6999999997</v>
      </c>
      <c r="Q1886" s="4"/>
      <c r="R1886" s="4"/>
      <c r="S1886" s="4"/>
    </row>
    <row r="1887" spans="1:19" hidden="1" x14ac:dyDescent="0.25">
      <c r="A1887" s="37" t="s">
        <v>826</v>
      </c>
      <c r="B1887" s="6" t="s">
        <v>1618</v>
      </c>
      <c r="C1887" s="4">
        <f t="shared" si="233"/>
        <v>14792642.48</v>
      </c>
      <c r="D1887" s="4">
        <f t="shared" si="234"/>
        <v>309930.05</v>
      </c>
      <c r="E1887" s="4"/>
      <c r="F1887" s="4"/>
      <c r="G1887" s="4">
        <v>7434322.0599999996</v>
      </c>
      <c r="H1887" s="4">
        <v>4906097.3999999994</v>
      </c>
      <c r="I1887" s="4">
        <v>2142292.9700000002</v>
      </c>
      <c r="J1887" s="4"/>
      <c r="K1887" s="4"/>
      <c r="L1887" s="1"/>
      <c r="M1887" s="4"/>
      <c r="N1887" s="5"/>
      <c r="O1887" s="4"/>
      <c r="P1887" s="4"/>
      <c r="Q1887" s="4"/>
      <c r="R1887" s="4"/>
      <c r="S1887" s="4"/>
    </row>
    <row r="1888" spans="1:19" hidden="1" x14ac:dyDescent="0.25">
      <c r="A1888" s="37" t="s">
        <v>828</v>
      </c>
      <c r="B1888" s="6" t="s">
        <v>1620</v>
      </c>
      <c r="C1888" s="4">
        <f t="shared" si="233"/>
        <v>6945074.6399999997</v>
      </c>
      <c r="D1888" s="4">
        <f t="shared" si="234"/>
        <v>145510.67000000001</v>
      </c>
      <c r="E1888" s="4"/>
      <c r="F1888" s="4"/>
      <c r="G1888" s="4">
        <v>3490378.52</v>
      </c>
      <c r="H1888" s="4">
        <v>2303389.1800000002</v>
      </c>
      <c r="I1888" s="4">
        <v>1005796.27</v>
      </c>
      <c r="J1888" s="4"/>
      <c r="K1888" s="4"/>
      <c r="L1888" s="1"/>
      <c r="M1888" s="4"/>
      <c r="N1888" s="5"/>
      <c r="O1888" s="4"/>
      <c r="P1888" s="4"/>
      <c r="Q1888" s="4"/>
      <c r="R1888" s="4"/>
      <c r="S1888" s="4"/>
    </row>
    <row r="1889" spans="1:19" hidden="1" x14ac:dyDescent="0.25">
      <c r="A1889" s="37" t="s">
        <v>829</v>
      </c>
      <c r="B1889" s="6" t="s">
        <v>1621</v>
      </c>
      <c r="C1889" s="4">
        <f t="shared" si="233"/>
        <v>490583.29</v>
      </c>
      <c r="D1889" s="4">
        <f t="shared" si="234"/>
        <v>10278.530000000001</v>
      </c>
      <c r="E1889" s="4"/>
      <c r="F1889" s="4"/>
      <c r="G1889" s="4"/>
      <c r="H1889" s="4"/>
      <c r="I1889" s="4"/>
      <c r="J1889" s="4"/>
      <c r="K1889" s="4">
        <v>480304.76</v>
      </c>
      <c r="L1889" s="1"/>
      <c r="M1889" s="4"/>
      <c r="N1889" s="5"/>
      <c r="O1889" s="4"/>
      <c r="P1889" s="4"/>
      <c r="Q1889" s="4"/>
      <c r="R1889" s="4"/>
      <c r="S1889" s="4"/>
    </row>
    <row r="1890" spans="1:19" hidden="1" x14ac:dyDescent="0.25">
      <c r="A1890" s="37" t="s">
        <v>830</v>
      </c>
      <c r="B1890" s="6" t="s">
        <v>1623</v>
      </c>
      <c r="C1890" s="4">
        <f t="shared" si="233"/>
        <v>12431458.710000001</v>
      </c>
      <c r="D1890" s="4">
        <f t="shared" si="234"/>
        <v>260459.39</v>
      </c>
      <c r="E1890" s="4"/>
      <c r="F1890" s="4"/>
      <c r="G1890" s="4">
        <v>6247664.5299999993</v>
      </c>
      <c r="H1890" s="4">
        <v>4122992.04</v>
      </c>
      <c r="I1890" s="4">
        <v>1800342.75</v>
      </c>
      <c r="J1890" s="4"/>
      <c r="K1890" s="4"/>
      <c r="L1890" s="1"/>
      <c r="M1890" s="4"/>
      <c r="N1890" s="5"/>
      <c r="O1890" s="4"/>
      <c r="P1890" s="4"/>
      <c r="Q1890" s="4"/>
      <c r="R1890" s="4"/>
      <c r="S1890" s="4"/>
    </row>
    <row r="1891" spans="1:19" hidden="1" x14ac:dyDescent="0.25">
      <c r="A1891" s="37" t="s">
        <v>832</v>
      </c>
      <c r="B1891" s="6" t="s">
        <v>1622</v>
      </c>
      <c r="C1891" s="4">
        <f t="shared" si="233"/>
        <v>26170637.129999999</v>
      </c>
      <c r="D1891" s="4">
        <f t="shared" si="234"/>
        <v>548317.64</v>
      </c>
      <c r="E1891" s="4"/>
      <c r="F1891" s="4"/>
      <c r="G1891" s="4">
        <v>13152548.32</v>
      </c>
      <c r="H1891" s="4">
        <v>8679699.7200000007</v>
      </c>
      <c r="I1891" s="4">
        <v>3790071.45</v>
      </c>
      <c r="J1891" s="4"/>
      <c r="K1891" s="4"/>
      <c r="L1891" s="1"/>
      <c r="M1891" s="4"/>
      <c r="N1891" s="5"/>
      <c r="O1891" s="4"/>
      <c r="P1891" s="4"/>
      <c r="Q1891" s="4"/>
      <c r="R1891" s="4"/>
      <c r="S1891" s="4"/>
    </row>
    <row r="1892" spans="1:19" hidden="1" x14ac:dyDescent="0.25">
      <c r="A1892" s="37" t="s">
        <v>834</v>
      </c>
      <c r="B1892" s="6" t="s">
        <v>1624</v>
      </c>
      <c r="C1892" s="4">
        <f t="shared" si="233"/>
        <v>3321488.3</v>
      </c>
      <c r="D1892" s="4">
        <f t="shared" si="234"/>
        <v>69590.62</v>
      </c>
      <c r="E1892" s="4"/>
      <c r="F1892" s="4">
        <v>823000.79</v>
      </c>
      <c r="G1892" s="4">
        <v>1195343.72</v>
      </c>
      <c r="H1892" s="4">
        <v>0</v>
      </c>
      <c r="I1892" s="4">
        <v>344453.26</v>
      </c>
      <c r="J1892" s="4">
        <v>450917.72</v>
      </c>
      <c r="K1892" s="4">
        <v>438182.19</v>
      </c>
      <c r="L1892" s="1"/>
      <c r="M1892" s="4"/>
      <c r="N1892" s="5"/>
      <c r="O1892" s="4"/>
      <c r="P1892" s="4"/>
      <c r="Q1892" s="4"/>
      <c r="R1892" s="4"/>
      <c r="S1892" s="4"/>
    </row>
    <row r="1893" spans="1:19" hidden="1" x14ac:dyDescent="0.25">
      <c r="A1893" s="37" t="s">
        <v>835</v>
      </c>
      <c r="B1893" s="6" t="s">
        <v>1625</v>
      </c>
      <c r="C1893" s="4">
        <f t="shared" si="233"/>
        <v>15574458.779999999</v>
      </c>
      <c r="D1893" s="4">
        <f t="shared" si="234"/>
        <v>326310.38</v>
      </c>
      <c r="E1893" s="4"/>
      <c r="F1893" s="4"/>
      <c r="G1893" s="4">
        <v>4990171.95</v>
      </c>
      <c r="H1893" s="4">
        <v>3279689.05</v>
      </c>
      <c r="I1893" s="4">
        <v>1286341.81</v>
      </c>
      <c r="J1893" s="4"/>
      <c r="K1893" s="4"/>
      <c r="L1893" s="1"/>
      <c r="M1893" s="4"/>
      <c r="N1893" s="5"/>
      <c r="O1893" s="4"/>
      <c r="P1893" s="4">
        <v>5691945.5899999999</v>
      </c>
      <c r="Q1893" s="4"/>
      <c r="R1893" s="4"/>
      <c r="S1893" s="4"/>
    </row>
    <row r="1894" spans="1:19" hidden="1" x14ac:dyDescent="0.25">
      <c r="A1894" s="37" t="s">
        <v>837</v>
      </c>
      <c r="B1894" s="6" t="s">
        <v>1626</v>
      </c>
      <c r="C1894" s="4">
        <f t="shared" si="233"/>
        <v>9482633.9900000002</v>
      </c>
      <c r="D1894" s="4">
        <f t="shared" si="234"/>
        <v>198676.69</v>
      </c>
      <c r="E1894" s="4"/>
      <c r="F1894" s="4"/>
      <c r="G1894" s="4">
        <v>4765676.93</v>
      </c>
      <c r="H1894" s="4">
        <v>3144990.9</v>
      </c>
      <c r="I1894" s="4">
        <v>1373289.47</v>
      </c>
      <c r="J1894" s="4"/>
      <c r="K1894" s="4"/>
      <c r="L1894" s="1"/>
      <c r="M1894" s="4"/>
      <c r="N1894" s="5"/>
      <c r="O1894" s="4"/>
      <c r="P1894" s="4"/>
      <c r="Q1894" s="4"/>
      <c r="R1894" s="4"/>
      <c r="S1894" s="4"/>
    </row>
    <row r="1895" spans="1:19" hidden="1" x14ac:dyDescent="0.25">
      <c r="A1895" s="37" t="s">
        <v>838</v>
      </c>
      <c r="B1895" s="6" t="s">
        <v>1627</v>
      </c>
      <c r="C1895" s="4">
        <f t="shared" si="233"/>
        <v>7923365.6100000003</v>
      </c>
      <c r="D1895" s="4">
        <f t="shared" si="234"/>
        <v>166007.47</v>
      </c>
      <c r="E1895" s="4"/>
      <c r="F1895" s="4"/>
      <c r="G1895" s="71">
        <v>3982037.14</v>
      </c>
      <c r="H1895" s="4">
        <v>2627847.15</v>
      </c>
      <c r="I1895" s="4">
        <v>1147473.8500000001</v>
      </c>
      <c r="J1895" s="4"/>
      <c r="K1895" s="4"/>
      <c r="L1895" s="1"/>
      <c r="M1895" s="4"/>
      <c r="N1895" s="5"/>
      <c r="O1895" s="4"/>
      <c r="P1895" s="4"/>
      <c r="Q1895" s="4"/>
      <c r="R1895" s="4"/>
      <c r="S1895" s="4"/>
    </row>
    <row r="1896" spans="1:19" hidden="1" x14ac:dyDescent="0.25">
      <c r="A1896" s="37" t="s">
        <v>839</v>
      </c>
      <c r="B1896" s="6" t="s">
        <v>1628</v>
      </c>
      <c r="C1896" s="4">
        <f t="shared" si="233"/>
        <v>15416050.189999999</v>
      </c>
      <c r="D1896" s="4">
        <f t="shared" si="234"/>
        <v>322991.46000000002</v>
      </c>
      <c r="E1896" s="4"/>
      <c r="F1896" s="4"/>
      <c r="G1896" s="4">
        <v>5690179.3300000001</v>
      </c>
      <c r="H1896" s="4">
        <v>3755093.44</v>
      </c>
      <c r="I1896" s="4">
        <v>1639696.41</v>
      </c>
      <c r="J1896" s="4"/>
      <c r="K1896" s="4"/>
      <c r="L1896" s="1"/>
      <c r="M1896" s="4"/>
      <c r="N1896" s="5"/>
      <c r="O1896" s="4"/>
      <c r="P1896" s="4">
        <v>4008089.55</v>
      </c>
      <c r="Q1896" s="4"/>
      <c r="R1896" s="4"/>
      <c r="S1896" s="4"/>
    </row>
    <row r="1897" spans="1:19" hidden="1" x14ac:dyDescent="0.25">
      <c r="A1897" s="37" t="s">
        <v>841</v>
      </c>
      <c r="B1897" s="6" t="s">
        <v>1629</v>
      </c>
      <c r="C1897" s="4">
        <f t="shared" si="233"/>
        <v>12527448.09</v>
      </c>
      <c r="D1897" s="4">
        <f t="shared" si="234"/>
        <v>262470.52</v>
      </c>
      <c r="E1897" s="4"/>
      <c r="F1897" s="4"/>
      <c r="G1897" s="4"/>
      <c r="H1897" s="4">
        <v>3323173.44</v>
      </c>
      <c r="I1897" s="4">
        <v>1451094.53</v>
      </c>
      <c r="J1897" s="4"/>
      <c r="K1897" s="4"/>
      <c r="L1897" s="1"/>
      <c r="M1897" s="4"/>
      <c r="N1897" s="5"/>
      <c r="O1897" s="4"/>
      <c r="P1897" s="4"/>
      <c r="Q1897" s="4">
        <v>7490709.5999999996</v>
      </c>
      <c r="R1897" s="4"/>
      <c r="S1897" s="4"/>
    </row>
    <row r="1898" spans="1:19" hidden="1" x14ac:dyDescent="0.25">
      <c r="A1898" s="37" t="s">
        <v>843</v>
      </c>
      <c r="B1898" s="6" t="s">
        <v>1630</v>
      </c>
      <c r="C1898" s="4">
        <f t="shared" si="233"/>
        <v>7375142.4400000004</v>
      </c>
      <c r="D1898" s="4">
        <f>ROUNDUP(SUM(F1898+G1898+H1898+I1898+J1898+K1898+M1898+O1898+P1898+Q1898+R1898+S1898)*0.0214,2)</f>
        <v>154521.30000000002</v>
      </c>
      <c r="E1898" s="4"/>
      <c r="F1898" s="4"/>
      <c r="G1898" s="4">
        <v>7220621.1399999997</v>
      </c>
      <c r="H1898" s="4"/>
      <c r="I1898" s="4"/>
      <c r="J1898" s="4"/>
      <c r="K1898" s="4"/>
      <c r="L1898" s="1"/>
      <c r="M1898" s="4"/>
      <c r="N1898" s="5"/>
      <c r="O1898" s="4"/>
      <c r="P1898" s="4"/>
      <c r="Q1898" s="4"/>
      <c r="R1898" s="4"/>
      <c r="S1898" s="4"/>
    </row>
    <row r="1899" spans="1:19" hidden="1" x14ac:dyDescent="0.25">
      <c r="A1899" s="37" t="s">
        <v>845</v>
      </c>
      <c r="B1899" s="6" t="s">
        <v>1632</v>
      </c>
      <c r="C1899" s="4">
        <f t="shared" si="233"/>
        <v>6875940.4100000001</v>
      </c>
      <c r="D1899" s="4">
        <f t="shared" si="234"/>
        <v>144062.20000000001</v>
      </c>
      <c r="E1899" s="4"/>
      <c r="F1899" s="4"/>
      <c r="G1899" s="4">
        <v>3455633.8099999996</v>
      </c>
      <c r="H1899" s="4">
        <v>2280460.2599999998</v>
      </c>
      <c r="I1899" s="4">
        <v>995784.14</v>
      </c>
      <c r="J1899" s="4"/>
      <c r="K1899" s="4"/>
      <c r="L1899" s="1"/>
      <c r="M1899" s="4"/>
      <c r="N1899" s="5"/>
      <c r="O1899" s="4"/>
      <c r="P1899" s="4"/>
      <c r="Q1899" s="4"/>
      <c r="R1899" s="4"/>
      <c r="S1899" s="4"/>
    </row>
    <row r="1900" spans="1:19" hidden="1" x14ac:dyDescent="0.25">
      <c r="A1900" s="37" t="s">
        <v>847</v>
      </c>
      <c r="B1900" s="6" t="s">
        <v>1633</v>
      </c>
      <c r="C1900" s="4">
        <f t="shared" si="233"/>
        <v>2690917.48</v>
      </c>
      <c r="D1900" s="4">
        <f t="shared" si="234"/>
        <v>56379.130000000005</v>
      </c>
      <c r="E1900" s="4"/>
      <c r="F1900" s="4"/>
      <c r="G1900" s="4"/>
      <c r="H1900" s="4"/>
      <c r="I1900" s="4"/>
      <c r="J1900" s="4"/>
      <c r="K1900" s="4">
        <v>2634538.3499999996</v>
      </c>
      <c r="L1900" s="1"/>
      <c r="M1900" s="4"/>
      <c r="N1900" s="5"/>
      <c r="O1900" s="4"/>
      <c r="P1900" s="4"/>
      <c r="Q1900" s="4"/>
      <c r="R1900" s="4"/>
      <c r="S1900" s="4"/>
    </row>
    <row r="1901" spans="1:19" hidden="1" x14ac:dyDescent="0.25">
      <c r="A1901" s="37" t="s">
        <v>1701</v>
      </c>
      <c r="B1901" s="6" t="s">
        <v>1634</v>
      </c>
      <c r="C1901" s="4">
        <f t="shared" si="233"/>
        <v>26255088.469999999</v>
      </c>
      <c r="D1901" s="4">
        <f t="shared" si="234"/>
        <v>550087.04</v>
      </c>
      <c r="E1901" s="4"/>
      <c r="F1901" s="4"/>
      <c r="G1901" s="4">
        <v>9027901.0399999991</v>
      </c>
      <c r="H1901" s="4">
        <v>5933404.4000000004</v>
      </c>
      <c r="I1901" s="4">
        <v>2327167.6199999996</v>
      </c>
      <c r="J1901" s="4"/>
      <c r="K1901" s="4"/>
      <c r="L1901" s="1"/>
      <c r="M1901" s="4"/>
      <c r="N1901" s="5"/>
      <c r="O1901" s="4"/>
      <c r="P1901" s="4">
        <v>8416528.3699999992</v>
      </c>
      <c r="Q1901" s="4"/>
      <c r="R1901" s="4"/>
      <c r="S1901" s="4"/>
    </row>
    <row r="1902" spans="1:19" hidden="1" x14ac:dyDescent="0.25">
      <c r="A1902" s="37" t="s">
        <v>1702</v>
      </c>
      <c r="B1902" s="6" t="s">
        <v>1635</v>
      </c>
      <c r="C1902" s="4">
        <f t="shared" si="233"/>
        <v>26083448.260000002</v>
      </c>
      <c r="D1902" s="4">
        <f t="shared" si="234"/>
        <v>546490.89</v>
      </c>
      <c r="E1902" s="4"/>
      <c r="F1902" s="4"/>
      <c r="G1902" s="4">
        <v>8835064.0299999993</v>
      </c>
      <c r="H1902" s="4">
        <v>5806666.2000000002</v>
      </c>
      <c r="I1902" s="4">
        <v>2277459.0499999998</v>
      </c>
      <c r="J1902" s="4"/>
      <c r="K1902" s="4"/>
      <c r="L1902" s="1"/>
      <c r="M1902" s="4"/>
      <c r="N1902" s="5"/>
      <c r="O1902" s="4"/>
      <c r="P1902" s="4">
        <v>8617768.0899999999</v>
      </c>
      <c r="Q1902" s="4"/>
      <c r="R1902" s="4"/>
      <c r="S1902" s="4"/>
    </row>
    <row r="1903" spans="1:19" hidden="1" x14ac:dyDescent="0.25">
      <c r="A1903" s="37" t="s">
        <v>1703</v>
      </c>
      <c r="B1903" s="6" t="s">
        <v>1636</v>
      </c>
      <c r="C1903" s="4">
        <f t="shared" si="233"/>
        <v>16116137.93</v>
      </c>
      <c r="D1903" s="4">
        <f t="shared" si="234"/>
        <v>337659.44</v>
      </c>
      <c r="E1903" s="4"/>
      <c r="F1903" s="4"/>
      <c r="G1903" s="4">
        <v>5800295.7599999998</v>
      </c>
      <c r="H1903" s="4">
        <v>3812126.45</v>
      </c>
      <c r="I1903" s="4">
        <v>1495171.51</v>
      </c>
      <c r="J1903" s="4"/>
      <c r="K1903" s="4"/>
      <c r="L1903" s="1"/>
      <c r="M1903" s="4"/>
      <c r="N1903" s="5"/>
      <c r="O1903" s="4"/>
      <c r="P1903" s="4">
        <v>4670884.7699999996</v>
      </c>
      <c r="Q1903" s="4"/>
      <c r="R1903" s="4"/>
      <c r="S1903" s="4"/>
    </row>
    <row r="1904" spans="1:19" hidden="1" x14ac:dyDescent="0.25">
      <c r="A1904" s="37" t="s">
        <v>1704</v>
      </c>
      <c r="B1904" s="6" t="s">
        <v>1637</v>
      </c>
      <c r="C1904" s="4">
        <f t="shared" si="233"/>
        <v>12498510.76</v>
      </c>
      <c r="D1904" s="4">
        <f t="shared" si="234"/>
        <v>261864.24000000002</v>
      </c>
      <c r="E1904" s="4"/>
      <c r="F1904" s="4"/>
      <c r="G1904" s="4">
        <v>6389878.0099999998</v>
      </c>
      <c r="H1904" s="4">
        <v>4199617.4000000004</v>
      </c>
      <c r="I1904" s="4">
        <v>1647151.11</v>
      </c>
      <c r="J1904" s="4"/>
      <c r="K1904" s="4"/>
      <c r="L1904" s="1"/>
      <c r="M1904" s="4"/>
      <c r="N1904" s="5"/>
      <c r="O1904" s="4"/>
      <c r="P1904" s="4"/>
      <c r="Q1904" s="4"/>
      <c r="R1904" s="4"/>
      <c r="S1904" s="4"/>
    </row>
    <row r="1905" spans="1:19" hidden="1" x14ac:dyDescent="0.25">
      <c r="A1905" s="37" t="s">
        <v>1705</v>
      </c>
      <c r="B1905" s="6" t="s">
        <v>1638</v>
      </c>
      <c r="C1905" s="4">
        <f t="shared" si="233"/>
        <v>15901408.609999999</v>
      </c>
      <c r="D1905" s="4">
        <f t="shared" si="234"/>
        <v>333160.51</v>
      </c>
      <c r="E1905" s="4"/>
      <c r="F1905" s="4"/>
      <c r="G1905" s="4">
        <v>5877741.3300000001</v>
      </c>
      <c r="H1905" s="4">
        <v>3863025.98</v>
      </c>
      <c r="I1905" s="4">
        <v>1515135.05</v>
      </c>
      <c r="J1905" s="4"/>
      <c r="K1905" s="4"/>
      <c r="L1905" s="1"/>
      <c r="M1905" s="4"/>
      <c r="N1905" s="5"/>
      <c r="O1905" s="4"/>
      <c r="P1905" s="4">
        <v>4312345.74</v>
      </c>
      <c r="Q1905" s="4"/>
      <c r="R1905" s="4"/>
      <c r="S1905" s="4"/>
    </row>
    <row r="1906" spans="1:19" hidden="1" x14ac:dyDescent="0.25">
      <c r="A1906" s="37" t="s">
        <v>1706</v>
      </c>
      <c r="B1906" s="6" t="s">
        <v>1639</v>
      </c>
      <c r="C1906" s="4">
        <f t="shared" si="233"/>
        <v>9266125.3800000008</v>
      </c>
      <c r="D1906" s="4">
        <f t="shared" si="234"/>
        <v>194140.48</v>
      </c>
      <c r="E1906" s="4"/>
      <c r="F1906" s="4"/>
      <c r="G1906" s="4">
        <v>4737317.2699999996</v>
      </c>
      <c r="H1906" s="4">
        <v>3113505.45</v>
      </c>
      <c r="I1906" s="4">
        <v>1221162.18</v>
      </c>
      <c r="J1906" s="4"/>
      <c r="K1906" s="4"/>
      <c r="L1906" s="1"/>
      <c r="M1906" s="4"/>
      <c r="N1906" s="5"/>
      <c r="O1906" s="4"/>
      <c r="P1906" s="4"/>
      <c r="Q1906" s="4"/>
      <c r="R1906" s="4"/>
      <c r="S1906" s="4"/>
    </row>
    <row r="1907" spans="1:19" ht="15" hidden="1" customHeight="1" x14ac:dyDescent="0.25">
      <c r="A1907" s="93" t="s">
        <v>1863</v>
      </c>
      <c r="B1907" s="94"/>
      <c r="C1907" s="2">
        <f t="shared" ref="C1907:M1907" si="235">SUM(C1862:C1906)</f>
        <v>664223082.1500001</v>
      </c>
      <c r="D1907" s="2">
        <f t="shared" si="235"/>
        <v>13870445.420000004</v>
      </c>
      <c r="E1907" s="2">
        <f t="shared" si="235"/>
        <v>2200991.0399999996</v>
      </c>
      <c r="F1907" s="2">
        <f t="shared" si="235"/>
        <v>10488396.41</v>
      </c>
      <c r="G1907" s="2">
        <f t="shared" si="235"/>
        <v>274746946.68999994</v>
      </c>
      <c r="H1907" s="2">
        <f t="shared" si="235"/>
        <v>163322224.20999998</v>
      </c>
      <c r="I1907" s="2">
        <f t="shared" si="235"/>
        <v>71922886.25</v>
      </c>
      <c r="J1907" s="2">
        <f t="shared" si="235"/>
        <v>3427835.2699999996</v>
      </c>
      <c r="K1907" s="2">
        <f t="shared" si="235"/>
        <v>3553025.3</v>
      </c>
      <c r="L1907" s="15">
        <f t="shared" si="235"/>
        <v>0</v>
      </c>
      <c r="M1907" s="2">
        <f t="shared" si="235"/>
        <v>0</v>
      </c>
      <c r="N1907" s="2" t="s">
        <v>1675</v>
      </c>
      <c r="O1907" s="2">
        <f>SUM(O1862:O1906)</f>
        <v>0</v>
      </c>
      <c r="P1907" s="2">
        <f>SUM(P1862:P1906)</f>
        <v>109269197.39999999</v>
      </c>
      <c r="Q1907" s="2">
        <f>SUM(Q1862:Q1906)</f>
        <v>7490709.5999999996</v>
      </c>
      <c r="R1907" s="2">
        <f>SUM(R1862:R1906)</f>
        <v>0</v>
      </c>
      <c r="S1907" s="2">
        <f>SUM(S1862:S1906)</f>
        <v>3930424.5599999996</v>
      </c>
    </row>
    <row r="1908" spans="1:19" ht="15" hidden="1" customHeight="1" x14ac:dyDescent="0.25">
      <c r="A1908" s="95" t="s">
        <v>1893</v>
      </c>
      <c r="B1908" s="96"/>
      <c r="C1908" s="97"/>
      <c r="D1908" s="2"/>
      <c r="E1908" s="2"/>
      <c r="F1908" s="2"/>
      <c r="G1908" s="2"/>
      <c r="H1908" s="2"/>
      <c r="I1908" s="2"/>
      <c r="J1908" s="2"/>
      <c r="K1908" s="2"/>
      <c r="L1908" s="15"/>
      <c r="M1908" s="2"/>
      <c r="N1908" s="3"/>
      <c r="O1908" s="2"/>
      <c r="P1908" s="2"/>
      <c r="Q1908" s="2"/>
      <c r="R1908" s="2"/>
      <c r="S1908" s="2"/>
    </row>
    <row r="1909" spans="1:19" hidden="1" x14ac:dyDescent="0.25">
      <c r="A1909" s="37" t="s">
        <v>849</v>
      </c>
      <c r="B1909" s="6" t="s">
        <v>1640</v>
      </c>
      <c r="C1909" s="4">
        <f t="shared" ref="C1909:C1936" si="236">ROUNDUP(SUM(D1909+E1909+F1909+G1909+H1909+I1909+J1909+K1909+M1909+O1909+P1909+Q1909+R1909+S1909),2)</f>
        <v>51965494.439999998</v>
      </c>
      <c r="D1909" s="4">
        <f t="shared" ref="D1909:D1936" si="237">ROUNDUP(SUM(F1909+G1909+H1909+I1909+J1909+K1909+M1909+O1909+P1909+Q1909+R1909+S1909)*0.0214,2)</f>
        <v>1088762.08</v>
      </c>
      <c r="E1909" s="4"/>
      <c r="F1909" s="4">
        <v>7059562.71</v>
      </c>
      <c r="G1909" s="4">
        <v>20506915.670000002</v>
      </c>
      <c r="H1909" s="4">
        <v>13533032.98</v>
      </c>
      <c r="I1909" s="4">
        <v>5909324.4699999997</v>
      </c>
      <c r="J1909" s="4">
        <v>3867896.53</v>
      </c>
      <c r="K1909" s="4"/>
      <c r="L1909" s="1"/>
      <c r="M1909" s="4"/>
      <c r="N1909" s="5"/>
      <c r="O1909" s="4"/>
      <c r="P1909" s="4"/>
      <c r="Q1909" s="4"/>
      <c r="R1909" s="4"/>
      <c r="S1909" s="4"/>
    </row>
    <row r="1910" spans="1:19" hidden="1" x14ac:dyDescent="0.25">
      <c r="A1910" s="37" t="s">
        <v>851</v>
      </c>
      <c r="B1910" s="6" t="s">
        <v>1641</v>
      </c>
      <c r="C1910" s="4">
        <f t="shared" si="236"/>
        <v>1537011.02</v>
      </c>
      <c r="D1910" s="4">
        <f t="shared" si="237"/>
        <v>32202.899999999998</v>
      </c>
      <c r="E1910" s="4"/>
      <c r="F1910" s="4"/>
      <c r="G1910" s="4"/>
      <c r="H1910" s="4"/>
      <c r="I1910" s="4"/>
      <c r="J1910" s="4"/>
      <c r="K1910" s="4"/>
      <c r="L1910" s="1"/>
      <c r="M1910" s="4"/>
      <c r="N1910" s="5"/>
      <c r="O1910" s="4"/>
      <c r="P1910" s="4">
        <v>1504808.12</v>
      </c>
      <c r="Q1910" s="4"/>
      <c r="R1910" s="4"/>
      <c r="S1910" s="4"/>
    </row>
    <row r="1911" spans="1:19" hidden="1" x14ac:dyDescent="0.25">
      <c r="A1911" s="37" t="s">
        <v>853</v>
      </c>
      <c r="B1911" s="6" t="s">
        <v>1642</v>
      </c>
      <c r="C1911" s="4">
        <f t="shared" si="236"/>
        <v>9324593.7300000004</v>
      </c>
      <c r="D1911" s="4">
        <f t="shared" si="237"/>
        <v>195365.49000000002</v>
      </c>
      <c r="E1911" s="4"/>
      <c r="F1911" s="4"/>
      <c r="G1911" s="4">
        <v>1983615.68</v>
      </c>
      <c r="H1911" s="4">
        <v>1169361.1200000001</v>
      </c>
      <c r="I1911" s="4">
        <v>521435.34</v>
      </c>
      <c r="J1911" s="4"/>
      <c r="K1911" s="4"/>
      <c r="L1911" s="1"/>
      <c r="M1911" s="4"/>
      <c r="N1911" s="5"/>
      <c r="O1911" s="4"/>
      <c r="P1911" s="4">
        <v>5454816.0999999996</v>
      </c>
      <c r="Q1911" s="4"/>
      <c r="R1911" s="4"/>
      <c r="S1911" s="4"/>
    </row>
    <row r="1912" spans="1:19" hidden="1" x14ac:dyDescent="0.25">
      <c r="A1912" s="37" t="s">
        <v>855</v>
      </c>
      <c r="B1912" s="6" t="s">
        <v>1643</v>
      </c>
      <c r="C1912" s="4">
        <f t="shared" si="236"/>
        <v>6907142.9500000002</v>
      </c>
      <c r="D1912" s="4">
        <f t="shared" si="237"/>
        <v>144715.94</v>
      </c>
      <c r="E1912" s="4"/>
      <c r="F1912" s="4"/>
      <c r="G1912" s="4"/>
      <c r="H1912" s="4"/>
      <c r="I1912" s="4"/>
      <c r="J1912" s="4"/>
      <c r="K1912" s="4"/>
      <c r="L1912" s="1"/>
      <c r="M1912" s="4"/>
      <c r="N1912" s="5" t="s">
        <v>1760</v>
      </c>
      <c r="O1912" s="4">
        <v>5005608.22</v>
      </c>
      <c r="P1912" s="4">
        <v>1756818.79</v>
      </c>
      <c r="Q1912" s="4"/>
      <c r="R1912" s="4"/>
      <c r="S1912" s="4"/>
    </row>
    <row r="1913" spans="1:19" hidden="1" x14ac:dyDescent="0.25">
      <c r="A1913" s="37" t="s">
        <v>857</v>
      </c>
      <c r="B1913" s="6" t="s">
        <v>1644</v>
      </c>
      <c r="C1913" s="4">
        <f t="shared" si="236"/>
        <v>15493880.390000001</v>
      </c>
      <c r="D1913" s="4">
        <f t="shared" si="237"/>
        <v>324622.13</v>
      </c>
      <c r="E1913" s="4"/>
      <c r="F1913" s="4"/>
      <c r="G1913" s="4">
        <v>7278047.75</v>
      </c>
      <c r="H1913" s="4">
        <v>4783348.9000000004</v>
      </c>
      <c r="I1913" s="4">
        <v>1876099.1</v>
      </c>
      <c r="J1913" s="4"/>
      <c r="K1913" s="4"/>
      <c r="L1913" s="1"/>
      <c r="M1913" s="4"/>
      <c r="N1913" s="5"/>
      <c r="O1913" s="4"/>
      <c r="P1913" s="4">
        <v>1231762.51</v>
      </c>
      <c r="Q1913" s="4"/>
      <c r="R1913" s="4"/>
      <c r="S1913" s="4"/>
    </row>
    <row r="1914" spans="1:19" hidden="1" x14ac:dyDescent="0.25">
      <c r="A1914" s="37" t="s">
        <v>859</v>
      </c>
      <c r="B1914" s="6" t="s">
        <v>1729</v>
      </c>
      <c r="C1914" s="4">
        <f t="shared" si="236"/>
        <v>29408035.84</v>
      </c>
      <c r="D1914" s="4">
        <f t="shared" si="237"/>
        <v>592926.30000000005</v>
      </c>
      <c r="E1914" s="4">
        <v>1108273.45</v>
      </c>
      <c r="F1914" s="4"/>
      <c r="G1914" s="4">
        <v>13977334.859999999</v>
      </c>
      <c r="H1914" s="4">
        <v>8239767.46</v>
      </c>
      <c r="I1914" s="4">
        <v>3674221.6399999997</v>
      </c>
      <c r="J1914" s="4"/>
      <c r="K1914" s="4"/>
      <c r="L1914" s="1"/>
      <c r="M1914" s="4"/>
      <c r="N1914" s="5"/>
      <c r="O1914" s="4"/>
      <c r="P1914" s="4">
        <v>1815512.1300000001</v>
      </c>
      <c r="Q1914" s="4"/>
      <c r="R1914" s="4"/>
      <c r="S1914" s="4"/>
    </row>
    <row r="1915" spans="1:19" hidden="1" x14ac:dyDescent="0.25">
      <c r="A1915" s="37" t="s">
        <v>861</v>
      </c>
      <c r="B1915" s="6" t="s">
        <v>1645</v>
      </c>
      <c r="C1915" s="4">
        <f t="shared" si="236"/>
        <v>7161999.1600000001</v>
      </c>
      <c r="D1915" s="4">
        <f t="shared" si="237"/>
        <v>150055.6</v>
      </c>
      <c r="E1915" s="4"/>
      <c r="F1915" s="4"/>
      <c r="G1915" s="4">
        <v>7011943.5599999996</v>
      </c>
      <c r="H1915" s="4"/>
      <c r="I1915" s="4"/>
      <c r="J1915" s="4"/>
      <c r="K1915" s="4"/>
      <c r="L1915" s="1"/>
      <c r="M1915" s="4"/>
      <c r="N1915" s="5"/>
      <c r="O1915" s="4"/>
      <c r="P1915" s="4"/>
      <c r="Q1915" s="4"/>
      <c r="R1915" s="4"/>
      <c r="S1915" s="4"/>
    </row>
    <row r="1916" spans="1:19" hidden="1" x14ac:dyDescent="0.25">
      <c r="A1916" s="37" t="s">
        <v>863</v>
      </c>
      <c r="B1916" s="6" t="s">
        <v>1647</v>
      </c>
      <c r="C1916" s="4">
        <f t="shared" si="236"/>
        <v>2310038.1800000002</v>
      </c>
      <c r="D1916" s="4">
        <f t="shared" si="237"/>
        <v>48399.08</v>
      </c>
      <c r="E1916" s="4"/>
      <c r="F1916" s="4"/>
      <c r="G1916" s="4"/>
      <c r="H1916" s="4"/>
      <c r="I1916" s="4"/>
      <c r="J1916" s="4"/>
      <c r="K1916" s="4"/>
      <c r="L1916" s="1"/>
      <c r="M1916" s="4"/>
      <c r="N1916" s="5"/>
      <c r="O1916" s="4"/>
      <c r="P1916" s="4">
        <v>2261639.1</v>
      </c>
      <c r="Q1916" s="4"/>
      <c r="R1916" s="4"/>
      <c r="S1916" s="4"/>
    </row>
    <row r="1917" spans="1:19" hidden="1" x14ac:dyDescent="0.25">
      <c r="A1917" s="37" t="s">
        <v>865</v>
      </c>
      <c r="B1917" s="6" t="s">
        <v>1651</v>
      </c>
      <c r="C1917" s="4">
        <f t="shared" si="236"/>
        <v>4629214.8499999996</v>
      </c>
      <c r="D1917" s="4">
        <f t="shared" si="237"/>
        <v>96989.62</v>
      </c>
      <c r="E1917" s="4"/>
      <c r="F1917" s="4">
        <v>2178624.75</v>
      </c>
      <c r="G1917" s="4"/>
      <c r="H1917" s="4"/>
      <c r="I1917" s="4"/>
      <c r="J1917" s="4">
        <v>1193656.81</v>
      </c>
      <c r="K1917" s="4">
        <v>1159943.67</v>
      </c>
      <c r="L1917" s="1"/>
      <c r="M1917" s="4"/>
      <c r="N1917" s="5"/>
      <c r="O1917" s="4"/>
      <c r="P1917" s="4"/>
      <c r="Q1917" s="4"/>
      <c r="R1917" s="4"/>
      <c r="S1917" s="4"/>
    </row>
    <row r="1918" spans="1:19" hidden="1" x14ac:dyDescent="0.25">
      <c r="A1918" s="37" t="s">
        <v>867</v>
      </c>
      <c r="B1918" s="6" t="s">
        <v>1652</v>
      </c>
      <c r="C1918" s="4">
        <f t="shared" si="236"/>
        <v>10248994.199999999</v>
      </c>
      <c r="D1918" s="4">
        <f t="shared" si="237"/>
        <v>214733.19</v>
      </c>
      <c r="E1918" s="4"/>
      <c r="F1918" s="4"/>
      <c r="G1918" s="4">
        <v>3842050.25</v>
      </c>
      <c r="H1918" s="4">
        <v>2264926.73</v>
      </c>
      <c r="I1918" s="4">
        <v>1009964.18</v>
      </c>
      <c r="J1918" s="4"/>
      <c r="K1918" s="4"/>
      <c r="L1918" s="1"/>
      <c r="M1918" s="4"/>
      <c r="N1918" s="5"/>
      <c r="O1918" s="4"/>
      <c r="P1918" s="4">
        <v>2917319.85</v>
      </c>
      <c r="Q1918" s="4"/>
      <c r="R1918" s="4"/>
      <c r="S1918" s="4"/>
    </row>
    <row r="1919" spans="1:19" hidden="1" x14ac:dyDescent="0.25">
      <c r="A1919" s="37" t="s">
        <v>869</v>
      </c>
      <c r="B1919" s="6" t="s">
        <v>1650</v>
      </c>
      <c r="C1919" s="4">
        <f t="shared" si="236"/>
        <v>2396600.66</v>
      </c>
      <c r="D1919" s="4">
        <f t="shared" si="237"/>
        <v>50212.71</v>
      </c>
      <c r="E1919" s="4"/>
      <c r="F1919" s="4"/>
      <c r="G1919" s="4">
        <v>1009061.82</v>
      </c>
      <c r="H1919" s="4">
        <v>665905.44999999995</v>
      </c>
      <c r="I1919" s="4">
        <v>290773.8</v>
      </c>
      <c r="J1919" s="4">
        <v>380646.88</v>
      </c>
      <c r="K1919" s="4"/>
      <c r="L1919" s="1"/>
      <c r="M1919" s="4"/>
      <c r="N1919" s="5"/>
      <c r="O1919" s="4"/>
      <c r="P1919" s="4"/>
      <c r="Q1919" s="4"/>
      <c r="R1919" s="4"/>
      <c r="S1919" s="4"/>
    </row>
    <row r="1920" spans="1:19" hidden="1" x14ac:dyDescent="0.25">
      <c r="A1920" s="37" t="s">
        <v>871</v>
      </c>
      <c r="B1920" s="6" t="s">
        <v>1654</v>
      </c>
      <c r="C1920" s="4">
        <f t="shared" si="236"/>
        <v>11232914.720000001</v>
      </c>
      <c r="D1920" s="4">
        <f t="shared" si="237"/>
        <v>235347.93000000002</v>
      </c>
      <c r="E1920" s="4"/>
      <c r="F1920" s="4"/>
      <c r="G1920" s="4"/>
      <c r="H1920" s="4"/>
      <c r="I1920" s="4"/>
      <c r="J1920" s="4"/>
      <c r="K1920" s="4"/>
      <c r="L1920" s="1"/>
      <c r="M1920" s="4"/>
      <c r="N1920" s="5" t="s">
        <v>1760</v>
      </c>
      <c r="O1920" s="4">
        <v>10997566.789999999</v>
      </c>
      <c r="P1920" s="4"/>
      <c r="Q1920" s="4"/>
      <c r="R1920" s="4"/>
      <c r="S1920" s="4"/>
    </row>
    <row r="1921" spans="1:19" hidden="1" x14ac:dyDescent="0.25">
      <c r="A1921" s="37" t="s">
        <v>873</v>
      </c>
      <c r="B1921" s="6" t="s">
        <v>1657</v>
      </c>
      <c r="C1921" s="4">
        <f t="shared" si="236"/>
        <v>15333337.710000001</v>
      </c>
      <c r="D1921" s="4">
        <f t="shared" si="237"/>
        <v>321258.5</v>
      </c>
      <c r="E1921" s="4"/>
      <c r="F1921" s="4"/>
      <c r="G1921" s="4">
        <v>5142008.22</v>
      </c>
      <c r="H1921" s="4">
        <v>3393341.4499999997</v>
      </c>
      <c r="I1921" s="4">
        <v>1481734.04</v>
      </c>
      <c r="J1921" s="4"/>
      <c r="K1921" s="4"/>
      <c r="L1921" s="1"/>
      <c r="M1921" s="4"/>
      <c r="N1921" s="5"/>
      <c r="O1921" s="4"/>
      <c r="P1921" s="4">
        <v>4994995.5</v>
      </c>
      <c r="Q1921" s="4"/>
      <c r="R1921" s="4"/>
      <c r="S1921" s="4"/>
    </row>
    <row r="1922" spans="1:19" hidden="1" x14ac:dyDescent="0.25">
      <c r="A1922" s="37" t="s">
        <v>875</v>
      </c>
      <c r="B1922" s="6" t="s">
        <v>1653</v>
      </c>
      <c r="C1922" s="4">
        <f t="shared" si="236"/>
        <v>13396472.359999999</v>
      </c>
      <c r="D1922" s="4">
        <f t="shared" si="237"/>
        <v>280678</v>
      </c>
      <c r="E1922" s="4"/>
      <c r="F1922" s="4"/>
      <c r="G1922" s="4">
        <v>7080505.5</v>
      </c>
      <c r="H1922" s="4">
        <v>4174028.2199999997</v>
      </c>
      <c r="I1922" s="4">
        <v>1861260.64</v>
      </c>
      <c r="J1922" s="4"/>
      <c r="K1922" s="4"/>
      <c r="L1922" s="1"/>
      <c r="M1922" s="4"/>
      <c r="N1922" s="5"/>
      <c r="O1922" s="4"/>
      <c r="P1922" s="4"/>
      <c r="Q1922" s="4"/>
      <c r="R1922" s="4"/>
      <c r="S1922" s="4"/>
    </row>
    <row r="1923" spans="1:19" hidden="1" x14ac:dyDescent="0.25">
      <c r="A1923" s="37" t="s">
        <v>877</v>
      </c>
      <c r="B1923" s="6" t="s">
        <v>1658</v>
      </c>
      <c r="C1923" s="4">
        <f t="shared" si="236"/>
        <v>23522026.43</v>
      </c>
      <c r="D1923" s="4">
        <f t="shared" si="237"/>
        <v>492824.92</v>
      </c>
      <c r="E1923" s="4"/>
      <c r="F1923" s="4"/>
      <c r="G1923" s="4">
        <v>9908522.3699999992</v>
      </c>
      <c r="H1923" s="4">
        <v>6538884.8399999999</v>
      </c>
      <c r="I1923" s="4">
        <v>2855264.76</v>
      </c>
      <c r="J1923" s="4"/>
      <c r="K1923" s="4"/>
      <c r="L1923" s="1"/>
      <c r="M1923" s="4"/>
      <c r="N1923" s="5"/>
      <c r="O1923" s="4"/>
      <c r="P1923" s="4">
        <v>3726529.5399999996</v>
      </c>
      <c r="Q1923" s="4"/>
      <c r="R1923" s="4"/>
      <c r="S1923" s="4"/>
    </row>
    <row r="1924" spans="1:19" hidden="1" x14ac:dyDescent="0.25">
      <c r="A1924" s="37" t="s">
        <v>879</v>
      </c>
      <c r="B1924" s="6" t="s">
        <v>1659</v>
      </c>
      <c r="C1924" s="4">
        <f t="shared" si="236"/>
        <v>537447.31000000006</v>
      </c>
      <c r="D1924" s="4">
        <f t="shared" si="237"/>
        <v>11260.4</v>
      </c>
      <c r="E1924" s="4"/>
      <c r="F1924" s="4"/>
      <c r="G1924" s="4"/>
      <c r="H1924" s="4"/>
      <c r="I1924" s="4"/>
      <c r="J1924" s="4"/>
      <c r="K1924" s="4">
        <v>526186.91</v>
      </c>
      <c r="L1924" s="1"/>
      <c r="M1924" s="4"/>
      <c r="N1924" s="5"/>
      <c r="O1924" s="4"/>
      <c r="P1924" s="4"/>
      <c r="Q1924" s="4"/>
      <c r="R1924" s="4"/>
      <c r="S1924" s="4"/>
    </row>
    <row r="1925" spans="1:19" hidden="1" x14ac:dyDescent="0.25">
      <c r="A1925" s="37" t="s">
        <v>881</v>
      </c>
      <c r="B1925" s="6" t="s">
        <v>1660</v>
      </c>
      <c r="C1925" s="4">
        <f t="shared" si="236"/>
        <v>7242500.6799999997</v>
      </c>
      <c r="D1925" s="4">
        <f t="shared" si="237"/>
        <v>151742.24000000002</v>
      </c>
      <c r="E1925" s="4"/>
      <c r="F1925" s="4">
        <v>4580905.1099999994</v>
      </c>
      <c r="G1925" s="4"/>
      <c r="H1925" s="4"/>
      <c r="I1925" s="4"/>
      <c r="J1925" s="4">
        <v>2509853.33</v>
      </c>
      <c r="K1925" s="4"/>
      <c r="L1925" s="1"/>
      <c r="M1925" s="4"/>
      <c r="N1925" s="5"/>
      <c r="O1925" s="4"/>
      <c r="P1925" s="4"/>
      <c r="Q1925" s="4"/>
      <c r="R1925" s="4"/>
      <c r="S1925" s="4"/>
    </row>
    <row r="1926" spans="1:19" hidden="1" x14ac:dyDescent="0.25">
      <c r="A1926" s="37" t="s">
        <v>883</v>
      </c>
      <c r="B1926" s="6" t="s">
        <v>1662</v>
      </c>
      <c r="C1926" s="4">
        <f t="shared" si="236"/>
        <v>2411119.7200000002</v>
      </c>
      <c r="D1926" s="4">
        <f t="shared" si="237"/>
        <v>50516.91</v>
      </c>
      <c r="E1926" s="4"/>
      <c r="F1926" s="4"/>
      <c r="G1926" s="4"/>
      <c r="H1926" s="4"/>
      <c r="I1926" s="4"/>
      <c r="J1926" s="4">
        <v>2360602.8099999996</v>
      </c>
      <c r="K1926" s="4"/>
      <c r="L1926" s="1"/>
      <c r="M1926" s="4"/>
      <c r="N1926" s="5"/>
      <c r="O1926" s="4"/>
      <c r="P1926" s="4"/>
      <c r="Q1926" s="4"/>
      <c r="R1926" s="4"/>
      <c r="S1926" s="4"/>
    </row>
    <row r="1927" spans="1:19" hidden="1" x14ac:dyDescent="0.25">
      <c r="A1927" s="37" t="s">
        <v>885</v>
      </c>
      <c r="B1927" s="6" t="s">
        <v>1663</v>
      </c>
      <c r="C1927" s="4">
        <f t="shared" si="236"/>
        <v>11205849.119999999</v>
      </c>
      <c r="D1927" s="4">
        <f t="shared" si="237"/>
        <v>234780.87</v>
      </c>
      <c r="E1927" s="4"/>
      <c r="F1927" s="4">
        <v>7087735.8199999994</v>
      </c>
      <c r="G1927" s="4"/>
      <c r="H1927" s="4"/>
      <c r="I1927" s="4"/>
      <c r="J1927" s="4">
        <v>3883332.43</v>
      </c>
      <c r="K1927" s="4"/>
      <c r="L1927" s="1"/>
      <c r="M1927" s="4"/>
      <c r="N1927" s="5"/>
      <c r="O1927" s="4"/>
      <c r="P1927" s="4"/>
      <c r="Q1927" s="4"/>
      <c r="R1927" s="4"/>
      <c r="S1927" s="4"/>
    </row>
    <row r="1928" spans="1:19" hidden="1" x14ac:dyDescent="0.25">
      <c r="A1928" s="37" t="s">
        <v>887</v>
      </c>
      <c r="B1928" s="6" t="s">
        <v>1665</v>
      </c>
      <c r="C1928" s="4">
        <f t="shared" si="236"/>
        <v>15214299.470000001</v>
      </c>
      <c r="D1928" s="4">
        <f t="shared" si="237"/>
        <v>318764.45</v>
      </c>
      <c r="E1928" s="4"/>
      <c r="F1928" s="4"/>
      <c r="G1928" s="4">
        <v>5272300.8999999994</v>
      </c>
      <c r="H1928" s="4">
        <v>3479324.88</v>
      </c>
      <c r="I1928" s="4">
        <v>1519279.51</v>
      </c>
      <c r="J1928" s="4"/>
      <c r="K1928" s="4"/>
      <c r="L1928" s="1"/>
      <c r="M1928" s="4"/>
      <c r="N1928" s="5"/>
      <c r="O1928" s="4"/>
      <c r="P1928" s="4">
        <v>4624629.7299999995</v>
      </c>
      <c r="Q1928" s="4"/>
      <c r="R1928" s="4"/>
      <c r="S1928" s="4"/>
    </row>
    <row r="1929" spans="1:19" hidden="1" x14ac:dyDescent="0.25">
      <c r="A1929" s="37" t="s">
        <v>889</v>
      </c>
      <c r="B1929" s="6" t="s">
        <v>1666</v>
      </c>
      <c r="C1929" s="4">
        <f t="shared" si="236"/>
        <v>56806444.380000003</v>
      </c>
      <c r="D1929" s="4">
        <f t="shared" si="237"/>
        <v>1190187.8899999999</v>
      </c>
      <c r="E1929" s="4"/>
      <c r="F1929" s="4"/>
      <c r="G1929" s="4">
        <v>23917716.240000002</v>
      </c>
      <c r="H1929" s="4">
        <v>15783906.65</v>
      </c>
      <c r="I1929" s="4">
        <v>6892189.3499999996</v>
      </c>
      <c r="J1929" s="4">
        <v>9022444.25</v>
      </c>
      <c r="K1929" s="4"/>
      <c r="L1929" s="1"/>
      <c r="M1929" s="4"/>
      <c r="N1929" s="5"/>
      <c r="O1929" s="4"/>
      <c r="P1929" s="4"/>
      <c r="Q1929" s="4"/>
      <c r="R1929" s="4"/>
      <c r="S1929" s="4"/>
    </row>
    <row r="1930" spans="1:19" hidden="1" x14ac:dyDescent="0.25">
      <c r="A1930" s="37" t="s">
        <v>891</v>
      </c>
      <c r="B1930" s="6" t="s">
        <v>1766</v>
      </c>
      <c r="C1930" s="4">
        <f t="shared" si="236"/>
        <v>9759062.1899999995</v>
      </c>
      <c r="D1930" s="4">
        <f t="shared" si="237"/>
        <v>204468.31</v>
      </c>
      <c r="E1930" s="4"/>
      <c r="F1930" s="4"/>
      <c r="G1930" s="4">
        <v>4752778.08</v>
      </c>
      <c r="H1930" s="4">
        <v>3123671.04</v>
      </c>
      <c r="I1930" s="4">
        <v>1225155.1200000001</v>
      </c>
      <c r="J1930" s="4"/>
      <c r="K1930" s="4"/>
      <c r="L1930" s="1"/>
      <c r="M1930" s="4"/>
      <c r="N1930" s="5"/>
      <c r="O1930" s="4"/>
      <c r="P1930" s="4">
        <v>452989.64</v>
      </c>
      <c r="Q1930" s="4"/>
      <c r="R1930" s="4"/>
      <c r="S1930" s="4"/>
    </row>
    <row r="1931" spans="1:19" hidden="1" x14ac:dyDescent="0.25">
      <c r="A1931" s="37" t="s">
        <v>893</v>
      </c>
      <c r="B1931" s="6" t="s">
        <v>1667</v>
      </c>
      <c r="C1931" s="4">
        <f t="shared" si="236"/>
        <v>8285578.9299999997</v>
      </c>
      <c r="D1931" s="4">
        <f t="shared" si="237"/>
        <v>173596.43000000002</v>
      </c>
      <c r="E1931" s="4"/>
      <c r="F1931" s="4"/>
      <c r="G1931" s="4">
        <v>2838081.94</v>
      </c>
      <c r="H1931" s="4">
        <v>1865271.65</v>
      </c>
      <c r="I1931" s="4">
        <v>731586.71</v>
      </c>
      <c r="J1931" s="4"/>
      <c r="K1931" s="4"/>
      <c r="L1931" s="1"/>
      <c r="M1931" s="4"/>
      <c r="N1931" s="5"/>
      <c r="O1931" s="4"/>
      <c r="P1931" s="4">
        <v>2677042.2000000002</v>
      </c>
      <c r="Q1931" s="4"/>
      <c r="R1931" s="4"/>
      <c r="S1931" s="4"/>
    </row>
    <row r="1932" spans="1:19" hidden="1" x14ac:dyDescent="0.25">
      <c r="A1932" s="37" t="s">
        <v>895</v>
      </c>
      <c r="B1932" s="6" t="s">
        <v>1668</v>
      </c>
      <c r="C1932" s="4">
        <f t="shared" si="236"/>
        <v>18847066.629999999</v>
      </c>
      <c r="D1932" s="4">
        <f t="shared" si="237"/>
        <v>394876.87</v>
      </c>
      <c r="E1932" s="4"/>
      <c r="F1932" s="4"/>
      <c r="G1932" s="4">
        <v>6388422.4799999995</v>
      </c>
      <c r="H1932" s="4">
        <v>4215881.7799999993</v>
      </c>
      <c r="I1932" s="4">
        <v>1840903.91</v>
      </c>
      <c r="J1932" s="4"/>
      <c r="K1932" s="4"/>
      <c r="L1932" s="1"/>
      <c r="M1932" s="4"/>
      <c r="N1932" s="5"/>
      <c r="O1932" s="4"/>
      <c r="P1932" s="4">
        <v>6006981.5899999999</v>
      </c>
      <c r="Q1932" s="4"/>
      <c r="R1932" s="4"/>
      <c r="S1932" s="4"/>
    </row>
    <row r="1933" spans="1:19" hidden="1" x14ac:dyDescent="0.25">
      <c r="A1933" s="37" t="s">
        <v>897</v>
      </c>
      <c r="B1933" s="6" t="s">
        <v>1672</v>
      </c>
      <c r="C1933" s="4">
        <f t="shared" si="236"/>
        <v>21285543.050000001</v>
      </c>
      <c r="D1933" s="4">
        <f t="shared" si="237"/>
        <v>445966.93</v>
      </c>
      <c r="E1933" s="4"/>
      <c r="F1933" s="4"/>
      <c r="G1933" s="4"/>
      <c r="H1933" s="4">
        <v>7939344.3599999994</v>
      </c>
      <c r="I1933" s="4">
        <v>3466788.41</v>
      </c>
      <c r="J1933" s="4"/>
      <c r="K1933" s="4"/>
      <c r="L1933" s="1"/>
      <c r="M1933" s="4"/>
      <c r="N1933" s="5"/>
      <c r="O1933" s="4"/>
      <c r="P1933" s="4">
        <v>9433443.3499999996</v>
      </c>
      <c r="Q1933" s="4"/>
      <c r="R1933" s="4"/>
      <c r="S1933" s="4"/>
    </row>
    <row r="1934" spans="1:19" hidden="1" x14ac:dyDescent="0.25">
      <c r="A1934" s="37" t="s">
        <v>899</v>
      </c>
      <c r="B1934" s="6" t="s">
        <v>1669</v>
      </c>
      <c r="C1934" s="4">
        <f t="shared" si="236"/>
        <v>7368153.0999999996</v>
      </c>
      <c r="D1934" s="4">
        <f t="shared" si="237"/>
        <v>154374.86000000002</v>
      </c>
      <c r="E1934" s="4"/>
      <c r="F1934" s="4">
        <v>4660380.67</v>
      </c>
      <c r="G1934" s="4"/>
      <c r="H1934" s="4"/>
      <c r="I1934" s="4"/>
      <c r="J1934" s="4">
        <v>2553397.5699999998</v>
      </c>
      <c r="K1934" s="4"/>
      <c r="L1934" s="1"/>
      <c r="M1934" s="4"/>
      <c r="N1934" s="5"/>
      <c r="O1934" s="4"/>
      <c r="P1934" s="4"/>
      <c r="Q1934" s="4"/>
      <c r="R1934" s="4"/>
      <c r="S1934" s="4"/>
    </row>
    <row r="1935" spans="1:19" hidden="1" x14ac:dyDescent="0.25">
      <c r="A1935" s="37" t="s">
        <v>901</v>
      </c>
      <c r="B1935" s="6" t="s">
        <v>1670</v>
      </c>
      <c r="C1935" s="4">
        <f t="shared" si="236"/>
        <v>7375102.1299999999</v>
      </c>
      <c r="D1935" s="4">
        <f t="shared" si="237"/>
        <v>154520.45000000001</v>
      </c>
      <c r="E1935" s="4"/>
      <c r="F1935" s="4">
        <v>4664775.96</v>
      </c>
      <c r="G1935" s="4"/>
      <c r="H1935" s="4"/>
      <c r="I1935" s="4"/>
      <c r="J1935" s="4">
        <v>2555805.7200000002</v>
      </c>
      <c r="K1935" s="4"/>
      <c r="L1935" s="1"/>
      <c r="M1935" s="4"/>
      <c r="N1935" s="5"/>
      <c r="O1935" s="4"/>
      <c r="P1935" s="4"/>
      <c r="Q1935" s="4"/>
      <c r="R1935" s="4"/>
      <c r="S1935" s="4"/>
    </row>
    <row r="1936" spans="1:19" hidden="1" x14ac:dyDescent="0.25">
      <c r="A1936" s="37" t="s">
        <v>903</v>
      </c>
      <c r="B1936" s="6" t="s">
        <v>1671</v>
      </c>
      <c r="C1936" s="4">
        <f t="shared" si="236"/>
        <v>8537386.9299999997</v>
      </c>
      <c r="D1936" s="4">
        <f t="shared" si="237"/>
        <v>178872.22</v>
      </c>
      <c r="E1936" s="4"/>
      <c r="F1936" s="4"/>
      <c r="G1936" s="4"/>
      <c r="H1936" s="4"/>
      <c r="I1936" s="4"/>
      <c r="J1936" s="4"/>
      <c r="K1936" s="4"/>
      <c r="L1936" s="1"/>
      <c r="M1936" s="4"/>
      <c r="N1936" s="5"/>
      <c r="O1936" s="4"/>
      <c r="P1936" s="4">
        <v>3071439.81</v>
      </c>
      <c r="Q1936" s="4"/>
      <c r="R1936" s="4">
        <v>5287074.9000000004</v>
      </c>
      <c r="S1936" s="4"/>
    </row>
    <row r="1937" spans="1:19" ht="15" hidden="1" customHeight="1" x14ac:dyDescent="0.25">
      <c r="A1937" s="93" t="s">
        <v>1930</v>
      </c>
      <c r="B1937" s="94"/>
      <c r="C1937" s="2">
        <f>SUM(C1909:C1936)</f>
        <v>379743310.28000003</v>
      </c>
      <c r="D1937" s="2">
        <f t="shared" ref="D1937:S1937" si="238">SUM(D1909:D1936)</f>
        <v>7933023.2200000007</v>
      </c>
      <c r="E1937" s="2">
        <f t="shared" si="238"/>
        <v>1108273.45</v>
      </c>
      <c r="F1937" s="2">
        <f t="shared" si="238"/>
        <v>30231985.020000003</v>
      </c>
      <c r="G1937" s="2">
        <f t="shared" si="238"/>
        <v>120909305.32000002</v>
      </c>
      <c r="H1937" s="2">
        <f t="shared" si="238"/>
        <v>81169997.51000002</v>
      </c>
      <c r="I1937" s="2">
        <f t="shared" si="238"/>
        <v>35155980.980000004</v>
      </c>
      <c r="J1937" s="2">
        <f t="shared" si="238"/>
        <v>28327636.329999998</v>
      </c>
      <c r="K1937" s="2">
        <f t="shared" si="238"/>
        <v>1686130.58</v>
      </c>
      <c r="L1937" s="15">
        <f t="shared" si="238"/>
        <v>0</v>
      </c>
      <c r="M1937" s="2">
        <f t="shared" si="238"/>
        <v>0</v>
      </c>
      <c r="N1937" s="2" t="s">
        <v>1675</v>
      </c>
      <c r="O1937" s="2">
        <f t="shared" si="238"/>
        <v>16003175.009999998</v>
      </c>
      <c r="P1937" s="2">
        <f t="shared" si="238"/>
        <v>51930727.960000001</v>
      </c>
      <c r="Q1937" s="2">
        <f t="shared" si="238"/>
        <v>0</v>
      </c>
      <c r="R1937" s="2">
        <f t="shared" si="238"/>
        <v>5287074.9000000004</v>
      </c>
      <c r="S1937" s="2">
        <f t="shared" si="238"/>
        <v>0</v>
      </c>
    </row>
    <row r="1938" spans="1:19" x14ac:dyDescent="0.25">
      <c r="D1938" s="76"/>
      <c r="E1938" s="76"/>
      <c r="F1938" s="76"/>
      <c r="O1938" s="76"/>
    </row>
    <row r="1939" spans="1:19" x14ac:dyDescent="0.25">
      <c r="D1939" s="76"/>
      <c r="E1939" s="76"/>
      <c r="F1939" s="76"/>
      <c r="G1939" s="76"/>
      <c r="H1939" s="76"/>
      <c r="I1939" s="76"/>
      <c r="J1939" s="76"/>
      <c r="O1939" s="76">
        <f>O767+P767+Q767</f>
        <v>82979521.079999998</v>
      </c>
    </row>
    <row r="1940" spans="1:19" x14ac:dyDescent="0.25">
      <c r="D1940" s="76"/>
      <c r="G1940" s="76"/>
      <c r="H1940" s="76"/>
      <c r="J1940" s="76"/>
      <c r="K1940" s="76"/>
      <c r="P1940" s="76"/>
    </row>
    <row r="1941" spans="1:19" x14ac:dyDescent="0.25">
      <c r="G1941" s="76"/>
      <c r="H1941" s="76"/>
      <c r="J1941" s="76"/>
      <c r="M1941" s="76"/>
      <c r="O1941" s="76"/>
      <c r="P1941" s="76"/>
      <c r="R1941" s="76"/>
    </row>
    <row r="1942" spans="1:19" x14ac:dyDescent="0.25">
      <c r="G1942" s="76"/>
      <c r="H1942" s="76"/>
      <c r="M1942" s="76"/>
      <c r="O1942" s="76"/>
      <c r="R1942" s="76"/>
    </row>
    <row r="1943" spans="1:19" x14ac:dyDescent="0.25">
      <c r="O1943" s="76"/>
      <c r="Q1943" s="76"/>
    </row>
    <row r="1944" spans="1:19" x14ac:dyDescent="0.25">
      <c r="Q1944" s="76"/>
    </row>
    <row r="1945" spans="1:19" x14ac:dyDescent="0.25">
      <c r="D1945" s="76"/>
    </row>
    <row r="1951" spans="1:19" x14ac:dyDescent="0.25">
      <c r="Q1951" s="76"/>
    </row>
  </sheetData>
  <autoFilter ref="A8:T1937"/>
  <sortState ref="B1862:S1906">
    <sortCondition ref="B1862:B1906"/>
  </sortState>
  <customSheetViews>
    <customSheetView guid="{E4962B9A-7549-42AF-A232-54909263CD89}" scale="56" showPageBreaks="1" fitToPage="1" printArea="1" showAutoFilter="1" hiddenRows="1">
      <pane xSplit="2" ySplit="559" topLeftCell="C1263" activePane="bottomRight" state="frozen"/>
      <selection pane="bottomRight" activeCell="G1268" sqref="G1268"/>
      <pageMargins left="0.7" right="0.7" top="0.75" bottom="0.75" header="0.3" footer="0.3"/>
      <pageSetup paperSize="9" scale="39" fitToHeight="0" orientation="landscape" r:id="rId1"/>
      <autoFilter ref="A8:T1937"/>
    </customSheetView>
    <customSheetView guid="{DBC9C9A7-009A-43BF-B810-41E6C2D195B8}" scale="80" showPageBreaks="1" showAutoFilter="1">
      <pane ySplit="10" topLeftCell="A650" activePane="bottomLeft" state="frozen"/>
      <selection pane="bottomLeft" activeCell="C669" sqref="C669:D669"/>
      <pageMargins left="0.7" right="0.7" top="0.75" bottom="0.75" header="0.3" footer="0.3"/>
      <pageSetup paperSize="9" orientation="portrait" r:id="rId2"/>
      <autoFilter ref="A8:S1937"/>
    </customSheetView>
    <customSheetView guid="{71EC2296-96E1-499C-991A-81043A0F1F46}" scale="70" showPageBreaks="1" fitToPage="1" printArea="1" showAutoFilter="1">
      <pane xSplit="2" ySplit="12" topLeftCell="C748" activePane="bottomRight" state="frozen"/>
      <selection pane="bottomRight" activeCell="C767" sqref="C767"/>
      <pageMargins left="0.7" right="0.7" top="0.75" bottom="0.75" header="0.3" footer="0.3"/>
      <pageSetup paperSize="9" scale="39" fitToHeight="0" orientation="landscape" r:id="rId3"/>
      <autoFilter ref="A8:T1937"/>
    </customSheetView>
    <customSheetView guid="{8A32760B-0A9F-464D-B5B2-CFA0955052DE}" scale="80" showAutoFilter="1">
      <pane xSplit="2" ySplit="8" topLeftCell="C9" activePane="bottomRight" state="frozen"/>
      <selection pane="bottomRight" activeCell="A33" sqref="A33:C33"/>
      <pageMargins left="0.7" right="0.7" top="0.75" bottom="0.75" header="0.3" footer="0.3"/>
      <pageSetup paperSize="9" orientation="portrait" r:id="rId4"/>
      <autoFilter ref="A8:S1909"/>
    </customSheetView>
    <customSheetView guid="{10A036C2-5324-4DDD-A679-5EBB9523ED00}" scale="70" showPageBreaks="1" showAutoFilter="1">
      <pane xSplit="2" ySplit="8" topLeftCell="C663" activePane="bottomRight" state="frozen"/>
      <selection pane="bottomRight" activeCell="D669" sqref="D669"/>
      <pageMargins left="0.7" right="0.7" top="0.75" bottom="0.75" header="0.3" footer="0.3"/>
      <pageSetup paperSize="9" orientation="portrait" r:id="rId5"/>
      <autoFilter ref="A8:T1933"/>
    </customSheetView>
    <customSheetView guid="{4E6AA08E-860D-4192-989D-9B7384864008}" scale="80" showPageBreaks="1" showAutoFilter="1">
      <pane ySplit="8" topLeftCell="A124" activePane="bottomLeft" state="frozen"/>
      <selection pane="bottomLeft" activeCell="B151" sqref="B151"/>
      <pageMargins left="0.7" right="0.7" top="0.75" bottom="0.75" header="0.3" footer="0.3"/>
      <pageSetup paperSize="9" orientation="portrait" r:id="rId6"/>
      <autoFilter ref="A8:S1937"/>
    </customSheetView>
  </customSheetViews>
  <mergeCells count="139">
    <mergeCell ref="A1907:B1907"/>
    <mergeCell ref="A1908:C1908"/>
    <mergeCell ref="A1937:B1937"/>
    <mergeCell ref="A1810:B1810"/>
    <mergeCell ref="A1811:C1811"/>
    <mergeCell ref="A1857:B1857"/>
    <mergeCell ref="A1858:C1858"/>
    <mergeCell ref="A1860:B1860"/>
    <mergeCell ref="A1861:C1861"/>
    <mergeCell ref="A1663:B1663"/>
    <mergeCell ref="A1664:C1664"/>
    <mergeCell ref="A1669:B1669"/>
    <mergeCell ref="A1670:C1670"/>
    <mergeCell ref="A1689:B1689"/>
    <mergeCell ref="A1690:C1690"/>
    <mergeCell ref="A1623:B1623"/>
    <mergeCell ref="A1624:C1624"/>
    <mergeCell ref="A1627:B1627"/>
    <mergeCell ref="A1628:C1628"/>
    <mergeCell ref="A1646:B1646"/>
    <mergeCell ref="A1647:C1647"/>
    <mergeCell ref="A1590:B1590"/>
    <mergeCell ref="A1591:C1591"/>
    <mergeCell ref="A1604:B1604"/>
    <mergeCell ref="A1605:C1605"/>
    <mergeCell ref="A1476:B1476"/>
    <mergeCell ref="A1477:C1477"/>
    <mergeCell ref="A1481:B1481"/>
    <mergeCell ref="A1482:C1482"/>
    <mergeCell ref="A1532:B1532"/>
    <mergeCell ref="A1533:C1533"/>
    <mergeCell ref="A1462:B1462"/>
    <mergeCell ref="A1463:C1463"/>
    <mergeCell ref="A1391:C1391"/>
    <mergeCell ref="A1400:Q1400"/>
    <mergeCell ref="A1402:C1402"/>
    <mergeCell ref="A1413:B1413"/>
    <mergeCell ref="A1399:B1399"/>
    <mergeCell ref="A1555:B1555"/>
    <mergeCell ref="A1556:C1556"/>
    <mergeCell ref="A1101:B1101"/>
    <mergeCell ref="A1102:C1102"/>
    <mergeCell ref="A1144:B1144"/>
    <mergeCell ref="A1145:C1145"/>
    <mergeCell ref="A1152:B1152"/>
    <mergeCell ref="A1153:C1153"/>
    <mergeCell ref="A1414:C1414"/>
    <mergeCell ref="A1449:B1449"/>
    <mergeCell ref="A1450:C1450"/>
    <mergeCell ref="A1188:B1188"/>
    <mergeCell ref="A1189:C1189"/>
    <mergeCell ref="A1191:B1191"/>
    <mergeCell ref="A1192:C1192"/>
    <mergeCell ref="A1315:B1315"/>
    <mergeCell ref="A1316:C1316"/>
    <mergeCell ref="A1358:B1358"/>
    <mergeCell ref="A1359:C1359"/>
    <mergeCell ref="A1390:B1390"/>
    <mergeCell ref="A1040:Q1040"/>
    <mergeCell ref="A1379:B1379"/>
    <mergeCell ref="A1380:C1380"/>
    <mergeCell ref="A1262:B1262"/>
    <mergeCell ref="A1263:C1263"/>
    <mergeCell ref="A1246:B1246"/>
    <mergeCell ref="A1247:C1247"/>
    <mergeCell ref="A1220:B1220"/>
    <mergeCell ref="A1221:C1221"/>
    <mergeCell ref="A1088:B1088"/>
    <mergeCell ref="A1089:C1089"/>
    <mergeCell ref="A1042:C1042"/>
    <mergeCell ref="A1270:B1270"/>
    <mergeCell ref="A1271:C1271"/>
    <mergeCell ref="A1048:B1048"/>
    <mergeCell ref="A1070:B1070"/>
    <mergeCell ref="A1071:C1071"/>
    <mergeCell ref="A1049:C1049"/>
    <mergeCell ref="A1065:B1065"/>
    <mergeCell ref="A1066:C1066"/>
    <mergeCell ref="A1230:B1230"/>
    <mergeCell ref="A1231:C1231"/>
    <mergeCell ref="A1236:B1236"/>
    <mergeCell ref="A1237:C1237"/>
    <mergeCell ref="A1039:B1039"/>
    <mergeCell ref="A945:B945"/>
    <mergeCell ref="A946:C946"/>
    <mergeCell ref="A1001:B1001"/>
    <mergeCell ref="A1002:C1002"/>
    <mergeCell ref="A593:B593"/>
    <mergeCell ref="A594:C594"/>
    <mergeCell ref="A817:B817"/>
    <mergeCell ref="A818:C818"/>
    <mergeCell ref="A922:B922"/>
    <mergeCell ref="A923:C923"/>
    <mergeCell ref="A510:B510"/>
    <mergeCell ref="A511:C511"/>
    <mergeCell ref="A537:B537"/>
    <mergeCell ref="A538:C538"/>
    <mergeCell ref="A560:B560"/>
    <mergeCell ref="A561:C561"/>
    <mergeCell ref="A425:B425"/>
    <mergeCell ref="A426:C426"/>
    <mergeCell ref="A473:B473"/>
    <mergeCell ref="A474:C474"/>
    <mergeCell ref="A487:B487"/>
    <mergeCell ref="A488:C488"/>
    <mergeCell ref="A266:B266"/>
    <mergeCell ref="A267:C267"/>
    <mergeCell ref="A299:B299"/>
    <mergeCell ref="A300:C300"/>
    <mergeCell ref="A409:B409"/>
    <mergeCell ref="A410:C410"/>
    <mergeCell ref="A101:B101"/>
    <mergeCell ref="A102:C102"/>
    <mergeCell ref="A133:B133"/>
    <mergeCell ref="A134:C134"/>
    <mergeCell ref="A152:B152"/>
    <mergeCell ref="A153:C153"/>
    <mergeCell ref="A28:B28"/>
    <mergeCell ref="A33:C33"/>
    <mergeCell ref="A85:B85"/>
    <mergeCell ref="A86:C86"/>
    <mergeCell ref="P5:P6"/>
    <mergeCell ref="Q5:Q6"/>
    <mergeCell ref="R5:R6"/>
    <mergeCell ref="S5:S6"/>
    <mergeCell ref="A10:Q10"/>
    <mergeCell ref="A12:C12"/>
    <mergeCell ref="A29:C29"/>
    <mergeCell ref="A32:B32"/>
    <mergeCell ref="A3:S3"/>
    <mergeCell ref="A4:A7"/>
    <mergeCell ref="B4:B7"/>
    <mergeCell ref="C4:C6"/>
    <mergeCell ref="D4:D6"/>
    <mergeCell ref="E4:E6"/>
    <mergeCell ref="F4:S4"/>
    <mergeCell ref="F5:K5"/>
    <mergeCell ref="L5:M6"/>
    <mergeCell ref="N5:O6"/>
  </mergeCells>
  <phoneticPr fontId="1" type="noConversion"/>
  <pageMargins left="0.7" right="0.7" top="0.75" bottom="0.75" header="0.3" footer="0.3"/>
  <pageSetup paperSize="9" scale="39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2"/>
  <sheetViews>
    <sheetView zoomScale="70" zoomScaleNormal="70" workbookViewId="0">
      <pane ySplit="2" topLeftCell="A141" activePane="bottomLeft" state="frozen"/>
      <selection pane="bottomLeft" activeCell="G167" sqref="G167"/>
    </sheetView>
  </sheetViews>
  <sheetFormatPr defaultRowHeight="15" x14ac:dyDescent="0.25"/>
  <cols>
    <col min="1" max="1" width="7.42578125" customWidth="1"/>
    <col min="2" max="2" width="8.42578125" customWidth="1"/>
    <col min="3" max="3" width="16.5703125" customWidth="1"/>
    <col min="4" max="4" width="26.28515625" customWidth="1"/>
    <col min="5" max="5" width="41.28515625" style="36" customWidth="1"/>
    <col min="6" max="6" width="23.7109375" customWidth="1"/>
    <col min="7" max="7" width="48.7109375" customWidth="1"/>
    <col min="8" max="8" width="30.140625" customWidth="1"/>
  </cols>
  <sheetData>
    <row r="2" spans="1:7" ht="28.5" customHeight="1" x14ac:dyDescent="0.25">
      <c r="A2" s="7" t="s">
        <v>1</v>
      </c>
      <c r="B2" s="8" t="s">
        <v>1747</v>
      </c>
      <c r="C2" s="9" t="s">
        <v>1748</v>
      </c>
      <c r="D2" s="10" t="s">
        <v>1749</v>
      </c>
      <c r="E2" s="35" t="s">
        <v>1750</v>
      </c>
      <c r="F2" s="11" t="s">
        <v>1751</v>
      </c>
      <c r="G2" s="10" t="s">
        <v>1752</v>
      </c>
    </row>
    <row r="3" spans="1:7" x14ac:dyDescent="0.25">
      <c r="A3" s="79">
        <v>1</v>
      </c>
      <c r="B3" s="14" t="s">
        <v>1753</v>
      </c>
      <c r="C3" s="14">
        <v>2023</v>
      </c>
      <c r="D3" s="14" t="s">
        <v>2047</v>
      </c>
      <c r="E3" s="80" t="s">
        <v>2045</v>
      </c>
      <c r="F3" s="14">
        <v>4848021.91</v>
      </c>
      <c r="G3" s="81" t="s">
        <v>2048</v>
      </c>
    </row>
    <row r="4" spans="1:7" x14ac:dyDescent="0.25">
      <c r="A4" s="79">
        <v>2</v>
      </c>
      <c r="B4" s="14" t="s">
        <v>1753</v>
      </c>
      <c r="C4" s="14">
        <v>2023</v>
      </c>
      <c r="D4" s="14" t="s">
        <v>2047</v>
      </c>
      <c r="E4" s="80" t="s">
        <v>2046</v>
      </c>
      <c r="F4" s="14">
        <v>5785390.1200000001</v>
      </c>
      <c r="G4" s="81" t="s">
        <v>2048</v>
      </c>
    </row>
    <row r="5" spans="1:7" x14ac:dyDescent="0.25">
      <c r="A5" s="79">
        <v>3</v>
      </c>
      <c r="B5" s="14" t="s">
        <v>1675</v>
      </c>
      <c r="C5" s="14">
        <v>2023</v>
      </c>
      <c r="D5" s="79" t="s">
        <v>1946</v>
      </c>
      <c r="E5" s="80" t="s">
        <v>76</v>
      </c>
      <c r="F5" s="14">
        <v>193617.51</v>
      </c>
      <c r="G5" s="14" t="s">
        <v>1947</v>
      </c>
    </row>
    <row r="6" spans="1:7" x14ac:dyDescent="0.25">
      <c r="A6" s="79">
        <v>4</v>
      </c>
      <c r="B6" s="79" t="s">
        <v>1675</v>
      </c>
      <c r="C6" s="79">
        <v>2025</v>
      </c>
      <c r="D6" s="79" t="s">
        <v>1946</v>
      </c>
      <c r="E6" s="82" t="s">
        <v>76</v>
      </c>
      <c r="F6" s="79">
        <v>2472011.62</v>
      </c>
      <c r="G6" s="14" t="s">
        <v>1947</v>
      </c>
    </row>
    <row r="7" spans="1:7" x14ac:dyDescent="0.25">
      <c r="A7" s="79">
        <v>5</v>
      </c>
      <c r="B7" s="14" t="s">
        <v>1675</v>
      </c>
      <c r="C7" s="14">
        <v>2023</v>
      </c>
      <c r="D7" s="14" t="s">
        <v>2036</v>
      </c>
      <c r="E7" s="80" t="s">
        <v>1779</v>
      </c>
      <c r="F7" s="14">
        <v>2440353.19</v>
      </c>
      <c r="G7" s="14" t="s">
        <v>2037</v>
      </c>
    </row>
    <row r="8" spans="1:7" x14ac:dyDescent="0.25">
      <c r="A8" s="79">
        <v>6</v>
      </c>
      <c r="B8" s="14" t="s">
        <v>1675</v>
      </c>
      <c r="C8" s="14">
        <v>2023</v>
      </c>
      <c r="D8" s="14" t="s">
        <v>2036</v>
      </c>
      <c r="E8" s="80" t="s">
        <v>1786</v>
      </c>
      <c r="F8" s="14">
        <v>5510955.6799999997</v>
      </c>
      <c r="G8" s="14" t="s">
        <v>2037</v>
      </c>
    </row>
    <row r="9" spans="1:7" x14ac:dyDescent="0.25">
      <c r="A9" s="79">
        <v>7</v>
      </c>
      <c r="B9" s="14" t="s">
        <v>1675</v>
      </c>
      <c r="C9" s="14">
        <v>2023</v>
      </c>
      <c r="D9" s="14" t="s">
        <v>2036</v>
      </c>
      <c r="E9" s="80" t="s">
        <v>1787</v>
      </c>
      <c r="F9" s="14">
        <v>3340783.82</v>
      </c>
      <c r="G9" s="14" t="s">
        <v>2037</v>
      </c>
    </row>
    <row r="10" spans="1:7" x14ac:dyDescent="0.25">
      <c r="A10" s="79">
        <v>8</v>
      </c>
      <c r="B10" s="14" t="s">
        <v>1675</v>
      </c>
      <c r="C10" s="14">
        <v>2023</v>
      </c>
      <c r="D10" s="14" t="s">
        <v>2036</v>
      </c>
      <c r="E10" s="80" t="s">
        <v>1788</v>
      </c>
      <c r="F10" s="14">
        <v>2484704.4499999997</v>
      </c>
      <c r="G10" s="14" t="s">
        <v>2037</v>
      </c>
    </row>
    <row r="11" spans="1:7" x14ac:dyDescent="0.25">
      <c r="A11" s="79">
        <v>9</v>
      </c>
      <c r="B11" s="14" t="s">
        <v>1675</v>
      </c>
      <c r="C11" s="14">
        <v>2023</v>
      </c>
      <c r="D11" s="14" t="s">
        <v>2036</v>
      </c>
      <c r="E11" s="80" t="s">
        <v>1790</v>
      </c>
      <c r="F11" s="14">
        <v>3581790.1799999997</v>
      </c>
      <c r="G11" s="14" t="s">
        <v>2037</v>
      </c>
    </row>
    <row r="12" spans="1:7" x14ac:dyDescent="0.25">
      <c r="A12" s="79">
        <v>10</v>
      </c>
      <c r="B12" s="14" t="s">
        <v>1675</v>
      </c>
      <c r="C12" s="14">
        <v>2023</v>
      </c>
      <c r="D12" s="14" t="s">
        <v>2036</v>
      </c>
      <c r="E12" s="80" t="s">
        <v>1789</v>
      </c>
      <c r="F12" s="14">
        <v>4219714.51</v>
      </c>
      <c r="G12" s="14" t="s">
        <v>2037</v>
      </c>
    </row>
    <row r="13" spans="1:7" x14ac:dyDescent="0.25">
      <c r="A13" s="79">
        <v>11</v>
      </c>
      <c r="B13" s="14" t="s">
        <v>1753</v>
      </c>
      <c r="C13" s="14">
        <v>2023</v>
      </c>
      <c r="D13" s="14" t="s">
        <v>2137</v>
      </c>
      <c r="E13" s="83" t="s">
        <v>2139</v>
      </c>
      <c r="F13" s="14">
        <v>4851771.62</v>
      </c>
      <c r="G13" s="14" t="s">
        <v>2140</v>
      </c>
    </row>
    <row r="14" spans="1:7" x14ac:dyDescent="0.25">
      <c r="A14" s="79">
        <v>12</v>
      </c>
      <c r="B14" s="14" t="s">
        <v>1753</v>
      </c>
      <c r="C14" s="14">
        <v>2023</v>
      </c>
      <c r="D14" s="14" t="s">
        <v>2137</v>
      </c>
      <c r="E14" s="80" t="s">
        <v>2136</v>
      </c>
      <c r="F14" s="14">
        <v>1693679.18</v>
      </c>
      <c r="G14" s="14" t="s">
        <v>2138</v>
      </c>
    </row>
    <row r="15" spans="1:7" x14ac:dyDescent="0.25">
      <c r="A15" s="79">
        <v>13</v>
      </c>
      <c r="B15" s="14" t="s">
        <v>1753</v>
      </c>
      <c r="C15" s="14">
        <v>2023</v>
      </c>
      <c r="D15" s="14" t="s">
        <v>2001</v>
      </c>
      <c r="E15" s="80" t="s">
        <v>2000</v>
      </c>
      <c r="F15" s="14">
        <v>5657815.2800000003</v>
      </c>
      <c r="G15" s="81" t="s">
        <v>2002</v>
      </c>
    </row>
    <row r="16" spans="1:7" x14ac:dyDescent="0.25">
      <c r="A16" s="79">
        <v>14</v>
      </c>
      <c r="B16" s="14" t="s">
        <v>1753</v>
      </c>
      <c r="C16" s="14">
        <v>2023</v>
      </c>
      <c r="D16" s="14" t="s">
        <v>2001</v>
      </c>
      <c r="E16" s="80" t="s">
        <v>2004</v>
      </c>
      <c r="F16" s="14">
        <v>2120546.2999999998</v>
      </c>
      <c r="G16" s="14" t="s">
        <v>2005</v>
      </c>
    </row>
    <row r="17" spans="1:7" x14ac:dyDescent="0.25">
      <c r="A17" s="79">
        <v>15</v>
      </c>
      <c r="B17" s="14" t="s">
        <v>1753</v>
      </c>
      <c r="C17" s="14">
        <v>2023</v>
      </c>
      <c r="D17" s="14" t="s">
        <v>2001</v>
      </c>
      <c r="E17" s="82" t="s">
        <v>2006</v>
      </c>
      <c r="F17" s="79">
        <v>8320110.4199999999</v>
      </c>
      <c r="G17" s="14" t="s">
        <v>2005</v>
      </c>
    </row>
    <row r="18" spans="1:7" x14ac:dyDescent="0.25">
      <c r="A18" s="79">
        <v>16</v>
      </c>
      <c r="B18" s="14" t="s">
        <v>1753</v>
      </c>
      <c r="C18" s="14">
        <v>2023</v>
      </c>
      <c r="D18" s="14" t="s">
        <v>2001</v>
      </c>
      <c r="E18" s="80" t="s">
        <v>2003</v>
      </c>
      <c r="F18" s="14">
        <v>19301983.469999999</v>
      </c>
      <c r="G18" s="81" t="s">
        <v>2002</v>
      </c>
    </row>
    <row r="19" spans="1:7" x14ac:dyDescent="0.25">
      <c r="A19" s="79">
        <v>17</v>
      </c>
      <c r="B19" s="14" t="s">
        <v>1753</v>
      </c>
      <c r="C19" s="14">
        <v>2023</v>
      </c>
      <c r="D19" s="14" t="s">
        <v>2001</v>
      </c>
      <c r="E19" s="82" t="s">
        <v>2008</v>
      </c>
      <c r="F19" s="79">
        <v>19649209.469999999</v>
      </c>
      <c r="G19" s="14" t="s">
        <v>2005</v>
      </c>
    </row>
    <row r="20" spans="1:7" x14ac:dyDescent="0.25">
      <c r="A20" s="79">
        <v>18</v>
      </c>
      <c r="B20" s="14" t="s">
        <v>1753</v>
      </c>
      <c r="C20" s="14">
        <v>2023</v>
      </c>
      <c r="D20" s="14" t="s">
        <v>2001</v>
      </c>
      <c r="E20" s="82" t="s">
        <v>2009</v>
      </c>
      <c r="F20" s="79">
        <v>3174737.65</v>
      </c>
      <c r="G20" s="14" t="s">
        <v>2005</v>
      </c>
    </row>
    <row r="21" spans="1:7" x14ac:dyDescent="0.25">
      <c r="A21" s="79">
        <v>19</v>
      </c>
      <c r="B21" s="14" t="s">
        <v>1753</v>
      </c>
      <c r="C21" s="14">
        <v>2023</v>
      </c>
      <c r="D21" s="14" t="s">
        <v>2001</v>
      </c>
      <c r="E21" s="80" t="s">
        <v>2010</v>
      </c>
      <c r="F21" s="14">
        <v>14246303.68</v>
      </c>
      <c r="G21" s="14" t="s">
        <v>2005</v>
      </c>
    </row>
    <row r="22" spans="1:7" ht="30" x14ac:dyDescent="0.25">
      <c r="A22" s="79">
        <v>20</v>
      </c>
      <c r="B22" s="14" t="s">
        <v>1753</v>
      </c>
      <c r="C22" s="14">
        <v>2023</v>
      </c>
      <c r="D22" s="14" t="s">
        <v>2001</v>
      </c>
      <c r="E22" s="80" t="s">
        <v>2044</v>
      </c>
      <c r="F22" s="14">
        <v>6179400.2400000002</v>
      </c>
      <c r="G22" s="14" t="s">
        <v>2129</v>
      </c>
    </row>
    <row r="23" spans="1:7" x14ac:dyDescent="0.25">
      <c r="A23" s="79">
        <v>21</v>
      </c>
      <c r="B23" s="14" t="s">
        <v>1675</v>
      </c>
      <c r="C23" s="14">
        <v>2023</v>
      </c>
      <c r="D23" s="14" t="s">
        <v>2122</v>
      </c>
      <c r="E23" s="80" t="s">
        <v>465</v>
      </c>
      <c r="F23" s="14">
        <v>324364.49</v>
      </c>
      <c r="G23" s="14" t="s">
        <v>2123</v>
      </c>
    </row>
    <row r="24" spans="1:7" x14ac:dyDescent="0.25">
      <c r="A24" s="79">
        <v>22</v>
      </c>
      <c r="B24" s="14" t="s">
        <v>1675</v>
      </c>
      <c r="C24" s="14">
        <v>2025</v>
      </c>
      <c r="D24" s="14" t="s">
        <v>2122</v>
      </c>
      <c r="E24" s="80" t="s">
        <v>465</v>
      </c>
      <c r="F24" s="14">
        <v>8282647.0800000001</v>
      </c>
      <c r="G24" s="14" t="s">
        <v>2123</v>
      </c>
    </row>
    <row r="25" spans="1:7" ht="30" x14ac:dyDescent="0.25">
      <c r="A25" s="79">
        <v>23</v>
      </c>
      <c r="B25" s="14" t="s">
        <v>1753</v>
      </c>
      <c r="C25" s="14">
        <v>2023</v>
      </c>
      <c r="D25" s="14" t="s">
        <v>2122</v>
      </c>
      <c r="E25" s="80" t="s">
        <v>2173</v>
      </c>
      <c r="F25" s="14">
        <v>3069001.15</v>
      </c>
      <c r="G25" s="14" t="s">
        <v>2165</v>
      </c>
    </row>
    <row r="26" spans="1:7" ht="30" x14ac:dyDescent="0.25">
      <c r="A26" s="79">
        <v>24</v>
      </c>
      <c r="B26" s="14" t="s">
        <v>1753</v>
      </c>
      <c r="C26" s="14">
        <v>2023</v>
      </c>
      <c r="D26" s="14" t="s">
        <v>2122</v>
      </c>
      <c r="E26" s="30" t="s">
        <v>2130</v>
      </c>
      <c r="F26" s="14">
        <v>2218794.83</v>
      </c>
      <c r="G26" s="14" t="s">
        <v>2131</v>
      </c>
    </row>
    <row r="27" spans="1:7" ht="30" x14ac:dyDescent="0.25">
      <c r="A27" s="79">
        <v>25</v>
      </c>
      <c r="B27" s="14" t="s">
        <v>1753</v>
      </c>
      <c r="C27" s="14">
        <v>2023</v>
      </c>
      <c r="D27" s="14" t="s">
        <v>1757</v>
      </c>
      <c r="E27" s="80" t="s">
        <v>2177</v>
      </c>
      <c r="F27" s="14">
        <v>620443.88</v>
      </c>
      <c r="G27" s="14" t="s">
        <v>2178</v>
      </c>
    </row>
    <row r="28" spans="1:7" ht="30" x14ac:dyDescent="0.25">
      <c r="A28" s="79">
        <v>26</v>
      </c>
      <c r="B28" s="14" t="s">
        <v>1675</v>
      </c>
      <c r="C28" s="14">
        <v>2023</v>
      </c>
      <c r="D28" s="14" t="s">
        <v>1757</v>
      </c>
      <c r="E28" s="80" t="s">
        <v>1816</v>
      </c>
      <c r="F28" s="14">
        <v>1983903.74</v>
      </c>
      <c r="G28" s="14" t="s">
        <v>2172</v>
      </c>
    </row>
    <row r="29" spans="1:7" ht="30" x14ac:dyDescent="0.25">
      <c r="A29" s="79">
        <v>27</v>
      </c>
      <c r="B29" s="14" t="s">
        <v>1753</v>
      </c>
      <c r="C29" s="14">
        <v>2023</v>
      </c>
      <c r="D29" s="14" t="s">
        <v>1757</v>
      </c>
      <c r="E29" s="80" t="s">
        <v>2032</v>
      </c>
      <c r="F29" s="14">
        <v>4153811.38</v>
      </c>
      <c r="G29" s="14" t="s">
        <v>2033</v>
      </c>
    </row>
    <row r="30" spans="1:7" ht="30" x14ac:dyDescent="0.25">
      <c r="A30" s="79">
        <v>28</v>
      </c>
      <c r="B30" s="14" t="s">
        <v>1753</v>
      </c>
      <c r="C30" s="14">
        <v>2023</v>
      </c>
      <c r="D30" s="79" t="s">
        <v>1757</v>
      </c>
      <c r="E30" s="80" t="s">
        <v>1941</v>
      </c>
      <c r="F30" s="14">
        <v>5143291.0999999996</v>
      </c>
      <c r="G30" s="14" t="s">
        <v>1942</v>
      </c>
    </row>
    <row r="31" spans="1:7" ht="30" x14ac:dyDescent="0.25">
      <c r="A31" s="79">
        <v>29</v>
      </c>
      <c r="B31" s="14" t="s">
        <v>1675</v>
      </c>
      <c r="C31" s="14">
        <v>2023</v>
      </c>
      <c r="D31" s="14" t="s">
        <v>1757</v>
      </c>
      <c r="E31" s="80" t="s">
        <v>1759</v>
      </c>
      <c r="F31" s="14">
        <v>10161274.789999999</v>
      </c>
      <c r="G31" s="14" t="s">
        <v>2034</v>
      </c>
    </row>
    <row r="32" spans="1:7" ht="30" x14ac:dyDescent="0.25">
      <c r="A32" s="79">
        <v>30</v>
      </c>
      <c r="B32" s="14" t="s">
        <v>1675</v>
      </c>
      <c r="C32" s="14">
        <v>2023</v>
      </c>
      <c r="D32" s="14" t="s">
        <v>1757</v>
      </c>
      <c r="E32" s="80" t="s">
        <v>1756</v>
      </c>
      <c r="F32" s="14">
        <v>5289156.96</v>
      </c>
      <c r="G32" s="14" t="s">
        <v>2168</v>
      </c>
    </row>
    <row r="33" spans="1:7" ht="30" x14ac:dyDescent="0.25">
      <c r="A33" s="79">
        <v>31</v>
      </c>
      <c r="B33" s="14" t="s">
        <v>1675</v>
      </c>
      <c r="C33" s="14">
        <v>2023</v>
      </c>
      <c r="D33" s="14" t="s">
        <v>1757</v>
      </c>
      <c r="E33" s="80" t="s">
        <v>1819</v>
      </c>
      <c r="F33" s="14">
        <v>6264563.9000000004</v>
      </c>
      <c r="G33" s="14" t="s">
        <v>2166</v>
      </c>
    </row>
    <row r="34" spans="1:7" ht="30" x14ac:dyDescent="0.25">
      <c r="A34" s="79">
        <v>32</v>
      </c>
      <c r="B34" s="14" t="s">
        <v>1675</v>
      </c>
      <c r="C34" s="14">
        <v>2023</v>
      </c>
      <c r="D34" s="14" t="s">
        <v>1757</v>
      </c>
      <c r="E34" s="80" t="s">
        <v>1758</v>
      </c>
      <c r="F34" s="14">
        <v>3359588.21</v>
      </c>
      <c r="G34" s="14" t="s">
        <v>2167</v>
      </c>
    </row>
    <row r="35" spans="1:7" ht="30" x14ac:dyDescent="0.25">
      <c r="A35" s="79">
        <v>33</v>
      </c>
      <c r="B35" s="14" t="s">
        <v>1753</v>
      </c>
      <c r="C35" s="14">
        <v>2023</v>
      </c>
      <c r="D35" s="14" t="s">
        <v>1757</v>
      </c>
      <c r="E35" s="80" t="s">
        <v>2021</v>
      </c>
      <c r="F35" s="14">
        <v>2523811.7799999998</v>
      </c>
      <c r="G35" s="14" t="s">
        <v>2022</v>
      </c>
    </row>
    <row r="36" spans="1:7" x14ac:dyDescent="0.25">
      <c r="A36" s="79">
        <v>34</v>
      </c>
      <c r="B36" s="14" t="s">
        <v>1753</v>
      </c>
      <c r="C36" s="14">
        <v>2023</v>
      </c>
      <c r="D36" s="14" t="s">
        <v>1757</v>
      </c>
      <c r="E36" s="80" t="s">
        <v>2155</v>
      </c>
      <c r="F36" s="14">
        <v>4162057.38</v>
      </c>
      <c r="G36" s="14" t="s">
        <v>2219</v>
      </c>
    </row>
    <row r="37" spans="1:7" ht="30" x14ac:dyDescent="0.25">
      <c r="A37" s="79">
        <v>35</v>
      </c>
      <c r="B37" s="14" t="s">
        <v>1753</v>
      </c>
      <c r="C37" s="14">
        <v>2023</v>
      </c>
      <c r="D37" s="79" t="s">
        <v>1757</v>
      </c>
      <c r="E37" s="82" t="s">
        <v>1939</v>
      </c>
      <c r="F37" s="79">
        <v>10402408.060000001</v>
      </c>
      <c r="G37" s="14" t="s">
        <v>1940</v>
      </c>
    </row>
    <row r="38" spans="1:7" ht="30" x14ac:dyDescent="0.25">
      <c r="A38" s="79">
        <v>36</v>
      </c>
      <c r="B38" s="14" t="s">
        <v>1753</v>
      </c>
      <c r="C38" s="14">
        <v>2023</v>
      </c>
      <c r="D38" s="79" t="s">
        <v>1757</v>
      </c>
      <c r="E38" s="80" t="s">
        <v>1935</v>
      </c>
      <c r="F38" s="14">
        <v>1823302.63</v>
      </c>
      <c r="G38" s="14" t="s">
        <v>1936</v>
      </c>
    </row>
    <row r="39" spans="1:7" ht="30" x14ac:dyDescent="0.25">
      <c r="A39" s="79">
        <v>37</v>
      </c>
      <c r="B39" s="14" t="s">
        <v>1753</v>
      </c>
      <c r="C39" s="14">
        <v>2023</v>
      </c>
      <c r="D39" s="79" t="s">
        <v>1757</v>
      </c>
      <c r="E39" s="80" t="s">
        <v>1937</v>
      </c>
      <c r="F39" s="14">
        <v>6953552.7599999998</v>
      </c>
      <c r="G39" s="14" t="s">
        <v>1938</v>
      </c>
    </row>
    <row r="40" spans="1:7" ht="30" x14ac:dyDescent="0.25">
      <c r="A40" s="79">
        <v>38</v>
      </c>
      <c r="B40" s="14" t="s">
        <v>1753</v>
      </c>
      <c r="C40" s="14">
        <v>2023</v>
      </c>
      <c r="D40" s="14" t="s">
        <v>1757</v>
      </c>
      <c r="E40" s="80" t="s">
        <v>2169</v>
      </c>
      <c r="F40" s="14">
        <v>1250460.93</v>
      </c>
      <c r="G40" s="14" t="s">
        <v>2170</v>
      </c>
    </row>
    <row r="41" spans="1:7" x14ac:dyDescent="0.25">
      <c r="A41" s="79">
        <v>39</v>
      </c>
      <c r="B41" s="14" t="s">
        <v>1753</v>
      </c>
      <c r="C41" s="14">
        <v>2023</v>
      </c>
      <c r="D41" s="14" t="s">
        <v>1757</v>
      </c>
      <c r="E41" s="80" t="s">
        <v>2143</v>
      </c>
      <c r="F41" s="14">
        <v>3723463.63</v>
      </c>
      <c r="G41" s="81" t="s">
        <v>2144</v>
      </c>
    </row>
    <row r="42" spans="1:7" ht="30" x14ac:dyDescent="0.25">
      <c r="A42" s="79">
        <v>40</v>
      </c>
      <c r="B42" s="14" t="s">
        <v>1753</v>
      </c>
      <c r="C42" s="14">
        <v>2023</v>
      </c>
      <c r="D42" s="14" t="s">
        <v>1757</v>
      </c>
      <c r="E42" s="80" t="s">
        <v>2127</v>
      </c>
      <c r="F42" s="14">
        <v>3723463.63</v>
      </c>
      <c r="G42" s="14" t="s">
        <v>2128</v>
      </c>
    </row>
    <row r="43" spans="1:7" ht="30" x14ac:dyDescent="0.25">
      <c r="A43" s="79">
        <v>41</v>
      </c>
      <c r="B43" s="14" t="s">
        <v>1753</v>
      </c>
      <c r="C43" s="14">
        <v>2023</v>
      </c>
      <c r="D43" s="14" t="s">
        <v>2146</v>
      </c>
      <c r="E43" s="80" t="s">
        <v>2147</v>
      </c>
      <c r="F43" s="14">
        <v>904240.28</v>
      </c>
      <c r="G43" s="14" t="s">
        <v>2148</v>
      </c>
    </row>
    <row r="44" spans="1:7" ht="30" x14ac:dyDescent="0.25">
      <c r="A44" s="79">
        <v>42</v>
      </c>
      <c r="B44" s="14" t="s">
        <v>1753</v>
      </c>
      <c r="C44" s="14">
        <v>2023</v>
      </c>
      <c r="D44" s="14" t="s">
        <v>2146</v>
      </c>
      <c r="E44" s="80" t="s">
        <v>2149</v>
      </c>
      <c r="F44" s="14">
        <v>2954166.38</v>
      </c>
      <c r="G44" s="14" t="s">
        <v>2151</v>
      </c>
    </row>
    <row r="45" spans="1:7" ht="30" x14ac:dyDescent="0.25">
      <c r="A45" s="79">
        <v>43</v>
      </c>
      <c r="B45" s="14" t="s">
        <v>1753</v>
      </c>
      <c r="C45" s="14">
        <v>2023</v>
      </c>
      <c r="D45" s="14" t="s">
        <v>2146</v>
      </c>
      <c r="E45" s="80" t="s">
        <v>2153</v>
      </c>
      <c r="F45" s="14">
        <v>1351501.57</v>
      </c>
      <c r="G45" s="14" t="s">
        <v>2154</v>
      </c>
    </row>
    <row r="46" spans="1:7" x14ac:dyDescent="0.25">
      <c r="A46" s="79">
        <v>44</v>
      </c>
      <c r="B46" s="14" t="s">
        <v>1753</v>
      </c>
      <c r="C46" s="14">
        <v>2023</v>
      </c>
      <c r="D46" s="14" t="s">
        <v>2113</v>
      </c>
      <c r="E46" s="80" t="s">
        <v>2141</v>
      </c>
      <c r="F46" s="14">
        <v>23038079.079999998</v>
      </c>
      <c r="G46" s="81" t="s">
        <v>2142</v>
      </c>
    </row>
    <row r="47" spans="1:7" x14ac:dyDescent="0.25">
      <c r="A47" s="79">
        <v>45</v>
      </c>
      <c r="B47" s="14" t="s">
        <v>1753</v>
      </c>
      <c r="C47" s="14">
        <v>2023</v>
      </c>
      <c r="D47" s="14" t="s">
        <v>2113</v>
      </c>
      <c r="E47" s="80" t="s">
        <v>2112</v>
      </c>
      <c r="F47" s="14">
        <v>196482.03</v>
      </c>
      <c r="G47" s="81" t="s">
        <v>2114</v>
      </c>
    </row>
    <row r="48" spans="1:7" x14ac:dyDescent="0.25">
      <c r="A48" s="79">
        <v>46</v>
      </c>
      <c r="B48" s="14" t="s">
        <v>1675</v>
      </c>
      <c r="C48" s="14">
        <v>2023</v>
      </c>
      <c r="D48" s="14" t="s">
        <v>2007</v>
      </c>
      <c r="E48" s="6" t="s">
        <v>1971</v>
      </c>
      <c r="F48" s="84">
        <v>152463.37</v>
      </c>
      <c r="G48" s="14" t="s">
        <v>1972</v>
      </c>
    </row>
    <row r="49" spans="1:7" x14ac:dyDescent="0.25">
      <c r="A49" s="79">
        <v>47</v>
      </c>
      <c r="B49" s="14" t="s">
        <v>1675</v>
      </c>
      <c r="C49" s="14">
        <v>2025</v>
      </c>
      <c r="D49" s="14" t="s">
        <v>2007</v>
      </c>
      <c r="E49" s="6" t="s">
        <v>1971</v>
      </c>
      <c r="F49" s="84">
        <v>3893152.01</v>
      </c>
      <c r="G49" s="14" t="s">
        <v>1972</v>
      </c>
    </row>
    <row r="50" spans="1:7" ht="30" x14ac:dyDescent="0.25">
      <c r="A50" s="79">
        <v>48</v>
      </c>
      <c r="B50" s="14" t="s">
        <v>1753</v>
      </c>
      <c r="C50" s="14">
        <v>2023</v>
      </c>
      <c r="D50" s="14" t="s">
        <v>2007</v>
      </c>
      <c r="E50" s="6" t="s">
        <v>2133</v>
      </c>
      <c r="F50" s="14">
        <v>853084.31</v>
      </c>
      <c r="G50" s="14" t="s">
        <v>2134</v>
      </c>
    </row>
    <row r="51" spans="1:7" x14ac:dyDescent="0.25">
      <c r="A51" s="79">
        <v>49</v>
      </c>
      <c r="B51" s="14" t="s">
        <v>1675</v>
      </c>
      <c r="C51" s="14">
        <v>2023</v>
      </c>
      <c r="D51" s="14" t="s">
        <v>2007</v>
      </c>
      <c r="E51" s="6" t="s">
        <v>1973</v>
      </c>
      <c r="F51" s="84">
        <v>241341.69</v>
      </c>
      <c r="G51" s="14" t="s">
        <v>1972</v>
      </c>
    </row>
    <row r="52" spans="1:7" x14ac:dyDescent="0.25">
      <c r="A52" s="79">
        <v>50</v>
      </c>
      <c r="B52" s="14" t="s">
        <v>1675</v>
      </c>
      <c r="C52" s="14">
        <v>2025</v>
      </c>
      <c r="D52" s="14" t="s">
        <v>2007</v>
      </c>
      <c r="E52" s="6" t="s">
        <v>1973</v>
      </c>
      <c r="F52" s="84">
        <v>6162659.96</v>
      </c>
      <c r="G52" s="14" t="s">
        <v>1972</v>
      </c>
    </row>
    <row r="53" spans="1:7" ht="30" x14ac:dyDescent="0.25">
      <c r="A53" s="79">
        <v>51</v>
      </c>
      <c r="B53" s="14" t="s">
        <v>1675</v>
      </c>
      <c r="C53" s="14">
        <v>2025</v>
      </c>
      <c r="D53" s="14" t="s">
        <v>2007</v>
      </c>
      <c r="E53" s="80" t="s">
        <v>1996</v>
      </c>
      <c r="F53" s="14">
        <v>9510177.4399999995</v>
      </c>
      <c r="G53" s="14" t="s">
        <v>1998</v>
      </c>
    </row>
    <row r="54" spans="1:7" ht="30" x14ac:dyDescent="0.25">
      <c r="A54" s="79">
        <v>52</v>
      </c>
      <c r="B54" s="14" t="s">
        <v>1675</v>
      </c>
      <c r="C54" s="14">
        <v>2025</v>
      </c>
      <c r="D54" s="14" t="s">
        <v>2007</v>
      </c>
      <c r="E54" s="80" t="s">
        <v>1997</v>
      </c>
      <c r="F54" s="14">
        <v>14265266.16</v>
      </c>
      <c r="G54" s="14" t="s">
        <v>1998</v>
      </c>
    </row>
    <row r="55" spans="1:7" x14ac:dyDescent="0.25">
      <c r="A55" s="79">
        <v>53</v>
      </c>
      <c r="B55" s="14" t="s">
        <v>1753</v>
      </c>
      <c r="C55" s="14">
        <v>2023</v>
      </c>
      <c r="D55" s="14" t="s">
        <v>2026</v>
      </c>
      <c r="E55" s="80" t="s">
        <v>2035</v>
      </c>
      <c r="F55" s="14">
        <v>21023966.550000001</v>
      </c>
      <c r="G55" s="14" t="s">
        <v>2020</v>
      </c>
    </row>
    <row r="56" spans="1:7" x14ac:dyDescent="0.25">
      <c r="A56" s="79">
        <v>54</v>
      </c>
      <c r="B56" s="14" t="s">
        <v>1753</v>
      </c>
      <c r="C56" s="14">
        <v>2023</v>
      </c>
      <c r="D56" s="14" t="s">
        <v>2026</v>
      </c>
      <c r="E56" s="30" t="s">
        <v>2029</v>
      </c>
      <c r="F56" s="17">
        <v>9498422.4199999999</v>
      </c>
      <c r="G56" s="14" t="s">
        <v>2020</v>
      </c>
    </row>
    <row r="57" spans="1:7" x14ac:dyDescent="0.25">
      <c r="A57" s="79">
        <v>55</v>
      </c>
      <c r="B57" s="14" t="s">
        <v>1753</v>
      </c>
      <c r="C57" s="14">
        <v>2023</v>
      </c>
      <c r="D57" s="14" t="s">
        <v>2026</v>
      </c>
      <c r="E57" s="6" t="s">
        <v>2028</v>
      </c>
      <c r="F57" s="14">
        <v>18436440.550000001</v>
      </c>
      <c r="G57" s="14" t="s">
        <v>2020</v>
      </c>
    </row>
    <row r="58" spans="1:7" x14ac:dyDescent="0.25">
      <c r="A58" s="79">
        <v>56</v>
      </c>
      <c r="B58" s="79" t="s">
        <v>1753</v>
      </c>
      <c r="C58" s="85" t="s">
        <v>1951</v>
      </c>
      <c r="D58" s="84" t="s">
        <v>1949</v>
      </c>
      <c r="E58" s="80" t="s">
        <v>1948</v>
      </c>
      <c r="F58" s="84">
        <v>309590.59999999998</v>
      </c>
      <c r="G58" s="81" t="s">
        <v>1950</v>
      </c>
    </row>
    <row r="59" spans="1:7" x14ac:dyDescent="0.25">
      <c r="A59" s="79">
        <v>57</v>
      </c>
      <c r="B59" s="14" t="s">
        <v>1753</v>
      </c>
      <c r="C59" s="14" t="s">
        <v>1951</v>
      </c>
      <c r="D59" s="79" t="s">
        <v>1949</v>
      </c>
      <c r="E59" s="80" t="s">
        <v>1952</v>
      </c>
      <c r="F59" s="84">
        <v>544278</v>
      </c>
      <c r="G59" s="14" t="s">
        <v>1953</v>
      </c>
    </row>
    <row r="60" spans="1:7" x14ac:dyDescent="0.25">
      <c r="A60" s="79">
        <v>58</v>
      </c>
      <c r="B60" s="14" t="s">
        <v>1753</v>
      </c>
      <c r="C60" s="14">
        <v>2023</v>
      </c>
      <c r="D60" s="79" t="s">
        <v>1949</v>
      </c>
      <c r="E60" s="80" t="s">
        <v>1954</v>
      </c>
      <c r="F60" s="84">
        <v>590783.88</v>
      </c>
      <c r="G60" s="81" t="s">
        <v>1955</v>
      </c>
    </row>
    <row r="61" spans="1:7" x14ac:dyDescent="0.25">
      <c r="A61" s="79">
        <v>59</v>
      </c>
      <c r="B61" s="14" t="s">
        <v>1753</v>
      </c>
      <c r="C61" s="14">
        <v>2023</v>
      </c>
      <c r="D61" s="79" t="s">
        <v>1949</v>
      </c>
      <c r="E61" s="30" t="s">
        <v>1956</v>
      </c>
      <c r="F61" s="84">
        <v>478488.03</v>
      </c>
      <c r="G61" s="81" t="s">
        <v>1957</v>
      </c>
    </row>
    <row r="62" spans="1:7" x14ac:dyDescent="0.25">
      <c r="A62" s="79">
        <v>60</v>
      </c>
      <c r="B62" s="14" t="s">
        <v>1753</v>
      </c>
      <c r="C62" s="14">
        <v>2023</v>
      </c>
      <c r="D62" s="84" t="s">
        <v>1949</v>
      </c>
      <c r="E62" s="30" t="s">
        <v>1958</v>
      </c>
      <c r="F62" s="84">
        <v>551495.93999999994</v>
      </c>
      <c r="G62" s="81" t="s">
        <v>1959</v>
      </c>
    </row>
    <row r="63" spans="1:7" x14ac:dyDescent="0.25">
      <c r="A63" s="79">
        <v>61</v>
      </c>
      <c r="B63" s="14" t="s">
        <v>1753</v>
      </c>
      <c r="C63" s="14">
        <v>2023</v>
      </c>
      <c r="D63" s="84" t="s">
        <v>1949</v>
      </c>
      <c r="E63" s="30" t="s">
        <v>1960</v>
      </c>
      <c r="F63" s="84">
        <v>514410.16</v>
      </c>
      <c r="G63" s="81" t="s">
        <v>1961</v>
      </c>
    </row>
    <row r="64" spans="1:7" x14ac:dyDescent="0.25">
      <c r="A64" s="79">
        <v>62</v>
      </c>
      <c r="B64" s="14" t="s">
        <v>1753</v>
      </c>
      <c r="C64" s="14">
        <v>2023</v>
      </c>
      <c r="D64" s="84" t="s">
        <v>1949</v>
      </c>
      <c r="E64" s="52" t="s">
        <v>1962</v>
      </c>
      <c r="F64" s="84">
        <v>1240073.08</v>
      </c>
      <c r="G64" s="81" t="s">
        <v>1963</v>
      </c>
    </row>
    <row r="65" spans="1:7" x14ac:dyDescent="0.25">
      <c r="A65" s="79">
        <v>63</v>
      </c>
      <c r="B65" s="14" t="s">
        <v>1753</v>
      </c>
      <c r="C65" s="14">
        <v>2023</v>
      </c>
      <c r="D65" s="84" t="s">
        <v>1949</v>
      </c>
      <c r="E65" s="52" t="s">
        <v>1964</v>
      </c>
      <c r="F65" s="84">
        <v>583342.42000000004</v>
      </c>
      <c r="G65" s="81" t="s">
        <v>1965</v>
      </c>
    </row>
    <row r="66" spans="1:7" x14ac:dyDescent="0.25">
      <c r="A66" s="79">
        <v>64</v>
      </c>
      <c r="B66" s="14" t="s">
        <v>1753</v>
      </c>
      <c r="C66" s="14">
        <v>2023</v>
      </c>
      <c r="D66" s="14" t="s">
        <v>1943</v>
      </c>
      <c r="E66" s="80" t="s">
        <v>1978</v>
      </c>
      <c r="F66" s="14">
        <v>1170028.23</v>
      </c>
      <c r="G66" s="81" t="s">
        <v>1974</v>
      </c>
    </row>
    <row r="67" spans="1:7" x14ac:dyDescent="0.25">
      <c r="A67" s="79">
        <v>65</v>
      </c>
      <c r="B67" s="14" t="s">
        <v>1753</v>
      </c>
      <c r="C67" s="14">
        <v>2023</v>
      </c>
      <c r="D67" s="14" t="s">
        <v>1943</v>
      </c>
      <c r="E67" s="80" t="s">
        <v>1979</v>
      </c>
      <c r="F67" s="14">
        <v>27348241.460000001</v>
      </c>
      <c r="G67" s="81" t="s">
        <v>1974</v>
      </c>
    </row>
    <row r="68" spans="1:7" x14ac:dyDescent="0.25">
      <c r="A68" s="79">
        <v>66</v>
      </c>
      <c r="B68" s="14" t="s">
        <v>1753</v>
      </c>
      <c r="C68" s="14">
        <v>2023</v>
      </c>
      <c r="D68" s="14" t="s">
        <v>1943</v>
      </c>
      <c r="E68" s="80" t="s">
        <v>1976</v>
      </c>
      <c r="F68" s="14">
        <v>13038312.189999999</v>
      </c>
      <c r="G68" s="81" t="s">
        <v>1974</v>
      </c>
    </row>
    <row r="69" spans="1:7" x14ac:dyDescent="0.25">
      <c r="A69" s="79">
        <v>67</v>
      </c>
      <c r="B69" s="14" t="s">
        <v>1753</v>
      </c>
      <c r="C69" s="14">
        <v>2023</v>
      </c>
      <c r="D69" s="14" t="s">
        <v>1943</v>
      </c>
      <c r="E69" s="80" t="s">
        <v>2180</v>
      </c>
      <c r="F69" s="14">
        <v>1772106.75</v>
      </c>
      <c r="G69" s="86" t="s">
        <v>2183</v>
      </c>
    </row>
    <row r="70" spans="1:7" x14ac:dyDescent="0.25">
      <c r="A70" s="79">
        <v>68</v>
      </c>
      <c r="B70" s="14" t="s">
        <v>1753</v>
      </c>
      <c r="C70" s="14">
        <v>2023</v>
      </c>
      <c r="D70" s="14" t="s">
        <v>1943</v>
      </c>
      <c r="E70" s="80" t="s">
        <v>2181</v>
      </c>
      <c r="F70" s="14">
        <v>1106461.79</v>
      </c>
      <c r="G70" s="86" t="s">
        <v>2183</v>
      </c>
    </row>
    <row r="71" spans="1:7" x14ac:dyDescent="0.25">
      <c r="A71" s="79">
        <v>69</v>
      </c>
      <c r="B71" s="14" t="s">
        <v>1753</v>
      </c>
      <c r="C71" s="14">
        <v>2023</v>
      </c>
      <c r="D71" s="14" t="s">
        <v>1943</v>
      </c>
      <c r="E71" s="80" t="s">
        <v>1980</v>
      </c>
      <c r="F71" s="14">
        <v>7165954.8799999999</v>
      </c>
      <c r="G71" s="81" t="s">
        <v>1974</v>
      </c>
    </row>
    <row r="72" spans="1:7" x14ac:dyDescent="0.25">
      <c r="A72" s="79">
        <v>70</v>
      </c>
      <c r="B72" s="14" t="s">
        <v>1753</v>
      </c>
      <c r="C72" s="14">
        <v>2023</v>
      </c>
      <c r="D72" s="14" t="s">
        <v>1943</v>
      </c>
      <c r="E72" s="80" t="s">
        <v>2176</v>
      </c>
      <c r="F72" s="14">
        <v>26458741.079999998</v>
      </c>
      <c r="G72" s="14" t="s">
        <v>2174</v>
      </c>
    </row>
    <row r="73" spans="1:7" x14ac:dyDescent="0.25">
      <c r="A73" s="79">
        <v>71</v>
      </c>
      <c r="B73" s="14" t="s">
        <v>1753</v>
      </c>
      <c r="C73" s="14">
        <v>2023</v>
      </c>
      <c r="D73" s="14" t="s">
        <v>1943</v>
      </c>
      <c r="E73" s="80" t="s">
        <v>1981</v>
      </c>
      <c r="F73" s="14">
        <v>4113552.97</v>
      </c>
      <c r="G73" s="81" t="s">
        <v>1974</v>
      </c>
    </row>
    <row r="74" spans="1:7" x14ac:dyDescent="0.25">
      <c r="A74" s="79">
        <v>72</v>
      </c>
      <c r="B74" s="14" t="s">
        <v>1753</v>
      </c>
      <c r="C74" s="14">
        <v>2023</v>
      </c>
      <c r="D74" s="14" t="s">
        <v>1943</v>
      </c>
      <c r="E74" s="6" t="s">
        <v>1984</v>
      </c>
      <c r="F74" s="14">
        <v>31282387.300000001</v>
      </c>
      <c r="G74" s="81" t="s">
        <v>1974</v>
      </c>
    </row>
    <row r="75" spans="1:7" x14ac:dyDescent="0.25">
      <c r="A75" s="79">
        <v>73</v>
      </c>
      <c r="B75" s="14" t="s">
        <v>1753</v>
      </c>
      <c r="C75" s="14">
        <v>2023</v>
      </c>
      <c r="D75" s="14" t="s">
        <v>1943</v>
      </c>
      <c r="E75" s="6" t="s">
        <v>1985</v>
      </c>
      <c r="F75" s="14">
        <v>4965020.93</v>
      </c>
      <c r="G75" s="81" t="s">
        <v>1974</v>
      </c>
    </row>
    <row r="76" spans="1:7" ht="45" x14ac:dyDescent="0.25">
      <c r="A76" s="79">
        <v>74</v>
      </c>
      <c r="B76" s="14" t="s">
        <v>1753</v>
      </c>
      <c r="C76" s="14">
        <v>2023</v>
      </c>
      <c r="D76" s="14" t="s">
        <v>1943</v>
      </c>
      <c r="E76" s="80" t="s">
        <v>2184</v>
      </c>
      <c r="F76" s="14">
        <v>7011991.6200000001</v>
      </c>
      <c r="G76" s="14" t="s">
        <v>2188</v>
      </c>
    </row>
    <row r="77" spans="1:7" ht="45" x14ac:dyDescent="0.25">
      <c r="A77" s="79">
        <v>75</v>
      </c>
      <c r="B77" s="14" t="s">
        <v>1753</v>
      </c>
      <c r="C77" s="14">
        <v>2023</v>
      </c>
      <c r="D77" s="14" t="s">
        <v>1943</v>
      </c>
      <c r="E77" s="80" t="s">
        <v>2185</v>
      </c>
      <c r="F77" s="14">
        <v>8517940.3499999996</v>
      </c>
      <c r="G77" s="14" t="s">
        <v>2188</v>
      </c>
    </row>
    <row r="78" spans="1:7" x14ac:dyDescent="0.25">
      <c r="A78" s="79">
        <v>76</v>
      </c>
      <c r="B78" s="14" t="s">
        <v>1753</v>
      </c>
      <c r="C78" s="14">
        <v>2023</v>
      </c>
      <c r="D78" s="14" t="s">
        <v>1943</v>
      </c>
      <c r="E78" s="80" t="s">
        <v>1986</v>
      </c>
      <c r="F78" s="14">
        <v>9007949.2400000002</v>
      </c>
      <c r="G78" s="81" t="s">
        <v>1974</v>
      </c>
    </row>
    <row r="79" spans="1:7" x14ac:dyDescent="0.25">
      <c r="A79" s="79">
        <v>77</v>
      </c>
      <c r="B79" s="14" t="s">
        <v>1753</v>
      </c>
      <c r="C79" s="14">
        <v>2023</v>
      </c>
      <c r="D79" s="14" t="s">
        <v>1943</v>
      </c>
      <c r="E79" s="80" t="s">
        <v>1987</v>
      </c>
      <c r="F79" s="14">
        <v>15700371.220000001</v>
      </c>
      <c r="G79" s="81" t="s">
        <v>1974</v>
      </c>
    </row>
    <row r="80" spans="1:7" ht="30" x14ac:dyDescent="0.25">
      <c r="A80" s="79">
        <v>78</v>
      </c>
      <c r="B80" s="14" t="s">
        <v>1753</v>
      </c>
      <c r="C80" s="14">
        <v>2023</v>
      </c>
      <c r="D80" s="14" t="s">
        <v>1943</v>
      </c>
      <c r="E80" s="80" t="s">
        <v>1994</v>
      </c>
      <c r="F80" s="14">
        <v>12056351.33</v>
      </c>
      <c r="G80" s="81" t="s">
        <v>1974</v>
      </c>
    </row>
    <row r="81" spans="1:8" x14ac:dyDescent="0.25">
      <c r="A81" s="79">
        <v>79</v>
      </c>
      <c r="B81" s="14" t="s">
        <v>1753</v>
      </c>
      <c r="C81" s="14">
        <v>2023</v>
      </c>
      <c r="D81" s="14" t="s">
        <v>1943</v>
      </c>
      <c r="E81" s="80" t="s">
        <v>1995</v>
      </c>
      <c r="F81" s="14">
        <v>5132392.4000000004</v>
      </c>
      <c r="G81" s="81" t="s">
        <v>1974</v>
      </c>
    </row>
    <row r="82" spans="1:8" x14ac:dyDescent="0.25">
      <c r="A82" s="79">
        <v>80</v>
      </c>
      <c r="B82" s="14" t="s">
        <v>1753</v>
      </c>
      <c r="C82" s="14">
        <v>2023</v>
      </c>
      <c r="D82" s="14" t="s">
        <v>1943</v>
      </c>
      <c r="E82" s="80" t="s">
        <v>2119</v>
      </c>
      <c r="F82" s="14">
        <v>13736542.85</v>
      </c>
      <c r="G82" s="81" t="s">
        <v>2039</v>
      </c>
    </row>
    <row r="83" spans="1:8" ht="30" x14ac:dyDescent="0.25">
      <c r="A83" s="79">
        <v>81</v>
      </c>
      <c r="B83" s="14" t="s">
        <v>1753</v>
      </c>
      <c r="C83" s="14">
        <v>2023</v>
      </c>
      <c r="D83" s="79" t="s">
        <v>1943</v>
      </c>
      <c r="E83" s="80" t="s">
        <v>1944</v>
      </c>
      <c r="F83" s="14">
        <v>15455608.98</v>
      </c>
      <c r="G83" s="14" t="s">
        <v>1945</v>
      </c>
    </row>
    <row r="84" spans="1:8" x14ac:dyDescent="0.25">
      <c r="A84" s="79">
        <v>82</v>
      </c>
      <c r="B84" s="14" t="s">
        <v>1753</v>
      </c>
      <c r="C84" s="14">
        <v>2023</v>
      </c>
      <c r="D84" s="14" t="s">
        <v>1943</v>
      </c>
      <c r="E84" s="80" t="s">
        <v>1988</v>
      </c>
      <c r="F84" s="14">
        <v>10359906.210000001</v>
      </c>
      <c r="G84" s="81" t="s">
        <v>1974</v>
      </c>
    </row>
    <row r="85" spans="1:8" x14ac:dyDescent="0.25">
      <c r="A85" s="79">
        <v>83</v>
      </c>
      <c r="B85" s="14" t="s">
        <v>1753</v>
      </c>
      <c r="C85" s="14">
        <v>2023</v>
      </c>
      <c r="D85" s="14" t="s">
        <v>1943</v>
      </c>
      <c r="E85" s="80" t="s">
        <v>1989</v>
      </c>
      <c r="F85" s="14">
        <v>18493508.16</v>
      </c>
      <c r="G85" s="81" t="s">
        <v>1974</v>
      </c>
    </row>
    <row r="86" spans="1:8" x14ac:dyDescent="0.25">
      <c r="A86" s="79">
        <v>84</v>
      </c>
      <c r="B86" s="14" t="s">
        <v>1753</v>
      </c>
      <c r="C86" s="14">
        <v>2023</v>
      </c>
      <c r="D86" s="14" t="s">
        <v>1943</v>
      </c>
      <c r="E86" s="80" t="s">
        <v>1999</v>
      </c>
      <c r="F86" s="14">
        <v>2514677</v>
      </c>
      <c r="G86" s="81" t="s">
        <v>1974</v>
      </c>
    </row>
    <row r="87" spans="1:8" ht="45" x14ac:dyDescent="0.25">
      <c r="A87" s="79">
        <v>85</v>
      </c>
      <c r="B87" s="14" t="s">
        <v>1753</v>
      </c>
      <c r="C87" s="14">
        <v>2023</v>
      </c>
      <c r="D87" s="14" t="s">
        <v>1943</v>
      </c>
      <c r="E87" s="80" t="s">
        <v>2186</v>
      </c>
      <c r="F87" s="14">
        <v>8900559.5199999996</v>
      </c>
      <c r="G87" s="14" t="s">
        <v>2188</v>
      </c>
    </row>
    <row r="88" spans="1:8" x14ac:dyDescent="0.25">
      <c r="A88" s="79">
        <v>86</v>
      </c>
      <c r="B88" s="14" t="s">
        <v>1753</v>
      </c>
      <c r="C88" s="14">
        <v>2023</v>
      </c>
      <c r="D88" s="14" t="s">
        <v>1943</v>
      </c>
      <c r="E88" s="80" t="s">
        <v>2038</v>
      </c>
      <c r="F88" s="14">
        <v>2553500</v>
      </c>
      <c r="G88" s="81" t="s">
        <v>2039</v>
      </c>
    </row>
    <row r="89" spans="1:8" x14ac:dyDescent="0.25">
      <c r="A89" s="79">
        <v>87</v>
      </c>
      <c r="B89" s="14" t="s">
        <v>1753</v>
      </c>
      <c r="C89" s="14">
        <v>2023</v>
      </c>
      <c r="D89" s="14" t="s">
        <v>1943</v>
      </c>
      <c r="E89" s="80" t="s">
        <v>2040</v>
      </c>
      <c r="F89" s="14">
        <v>4881289.74</v>
      </c>
      <c r="G89" s="81" t="s">
        <v>2039</v>
      </c>
    </row>
    <row r="90" spans="1:8" x14ac:dyDescent="0.25">
      <c r="A90" s="79">
        <v>88</v>
      </c>
      <c r="B90" s="14" t="s">
        <v>1675</v>
      </c>
      <c r="C90" s="14">
        <v>2023</v>
      </c>
      <c r="D90" s="14" t="s">
        <v>1943</v>
      </c>
      <c r="E90" s="80" t="s">
        <v>1791</v>
      </c>
      <c r="F90" s="14">
        <v>3329941.67</v>
      </c>
      <c r="G90" s="14" t="s">
        <v>2182</v>
      </c>
    </row>
    <row r="91" spans="1:8" x14ac:dyDescent="0.25">
      <c r="A91" s="79">
        <v>89</v>
      </c>
      <c r="B91" s="14" t="s">
        <v>1753</v>
      </c>
      <c r="C91" s="14">
        <v>2023</v>
      </c>
      <c r="D91" s="14" t="s">
        <v>1943</v>
      </c>
      <c r="E91" s="80" t="s">
        <v>2156</v>
      </c>
      <c r="F91" s="14">
        <v>22842233.32</v>
      </c>
      <c r="G91" s="81" t="s">
        <v>2157</v>
      </c>
    </row>
    <row r="92" spans="1:8" x14ac:dyDescent="0.25">
      <c r="A92" s="79">
        <v>90</v>
      </c>
      <c r="B92" s="14" t="s">
        <v>1753</v>
      </c>
      <c r="C92" s="14">
        <v>2023</v>
      </c>
      <c r="D92" s="14" t="s">
        <v>1943</v>
      </c>
      <c r="E92" s="80" t="s">
        <v>2158</v>
      </c>
      <c r="F92" s="14">
        <v>37360076.960000001</v>
      </c>
      <c r="G92" s="81" t="s">
        <v>2157</v>
      </c>
    </row>
    <row r="93" spans="1:8" x14ac:dyDescent="0.25">
      <c r="A93" s="79">
        <v>91</v>
      </c>
      <c r="B93" s="14" t="s">
        <v>1753</v>
      </c>
      <c r="C93" s="14">
        <v>2023</v>
      </c>
      <c r="D93" s="14" t="s">
        <v>1943</v>
      </c>
      <c r="E93" s="80" t="s">
        <v>2160</v>
      </c>
      <c r="F93" s="14">
        <v>26419453.740000002</v>
      </c>
      <c r="G93" s="81" t="s">
        <v>2157</v>
      </c>
    </row>
    <row r="94" spans="1:8" x14ac:dyDescent="0.25">
      <c r="A94" s="79">
        <v>92</v>
      </c>
      <c r="B94" s="14" t="s">
        <v>1753</v>
      </c>
      <c r="C94" s="14">
        <v>2023</v>
      </c>
      <c r="D94" s="14" t="s">
        <v>1943</v>
      </c>
      <c r="E94" s="80" t="s">
        <v>2159</v>
      </c>
      <c r="F94" s="14">
        <v>15203747.119999999</v>
      </c>
      <c r="G94" s="81" t="s">
        <v>2157</v>
      </c>
    </row>
    <row r="95" spans="1:8" s="33" customFormat="1" x14ac:dyDescent="0.25">
      <c r="A95" s="79">
        <v>93</v>
      </c>
      <c r="B95" s="14" t="s">
        <v>1753</v>
      </c>
      <c r="C95" s="14">
        <v>2023</v>
      </c>
      <c r="D95" s="14" t="s">
        <v>1943</v>
      </c>
      <c r="E95" s="80" t="s">
        <v>1990</v>
      </c>
      <c r="F95" s="14">
        <v>24613043.66</v>
      </c>
      <c r="G95" s="81" t="s">
        <v>1974</v>
      </c>
      <c r="H95" s="32" t="s">
        <v>2175</v>
      </c>
    </row>
    <row r="96" spans="1:8" s="33" customFormat="1" x14ac:dyDescent="0.25">
      <c r="A96" s="79">
        <v>94</v>
      </c>
      <c r="B96" s="14" t="s">
        <v>1753</v>
      </c>
      <c r="C96" s="14">
        <v>2023</v>
      </c>
      <c r="D96" s="14" t="s">
        <v>1943</v>
      </c>
      <c r="E96" s="80" t="s">
        <v>1991</v>
      </c>
      <c r="F96" s="14">
        <v>6824274.1900000004</v>
      </c>
      <c r="G96" s="81" t="s">
        <v>1974</v>
      </c>
      <c r="H96" s="34"/>
    </row>
    <row r="97" spans="1:7" x14ac:dyDescent="0.25">
      <c r="A97" s="79">
        <v>95</v>
      </c>
      <c r="B97" s="14" t="s">
        <v>1753</v>
      </c>
      <c r="C97" s="14">
        <v>2023</v>
      </c>
      <c r="D97" s="14" t="s">
        <v>1943</v>
      </c>
      <c r="E97" s="80" t="s">
        <v>2041</v>
      </c>
      <c r="F97" s="14">
        <v>1378890</v>
      </c>
      <c r="G97" s="81" t="s">
        <v>2039</v>
      </c>
    </row>
    <row r="98" spans="1:7" ht="45" x14ac:dyDescent="0.25">
      <c r="A98" s="79">
        <v>96</v>
      </c>
      <c r="B98" s="14" t="s">
        <v>1753</v>
      </c>
      <c r="C98" s="14">
        <v>2023</v>
      </c>
      <c r="D98" s="14" t="s">
        <v>1943</v>
      </c>
      <c r="E98" s="80" t="s">
        <v>2187</v>
      </c>
      <c r="F98" s="14">
        <v>88074463.670000002</v>
      </c>
      <c r="G98" s="14" t="s">
        <v>2188</v>
      </c>
    </row>
    <row r="99" spans="1:7" x14ac:dyDescent="0.25">
      <c r="A99" s="79">
        <v>97</v>
      </c>
      <c r="B99" s="14" t="s">
        <v>1753</v>
      </c>
      <c r="C99" s="14">
        <v>2023</v>
      </c>
      <c r="D99" s="14" t="s">
        <v>1943</v>
      </c>
      <c r="E99" s="80" t="s">
        <v>1977</v>
      </c>
      <c r="F99" s="14">
        <v>36923421.740000002</v>
      </c>
      <c r="G99" s="81" t="s">
        <v>1974</v>
      </c>
    </row>
    <row r="100" spans="1:7" x14ac:dyDescent="0.25">
      <c r="A100" s="79">
        <v>98</v>
      </c>
      <c r="B100" s="14" t="s">
        <v>1753</v>
      </c>
      <c r="C100" s="14">
        <v>2023</v>
      </c>
      <c r="D100" s="14" t="s">
        <v>1943</v>
      </c>
      <c r="E100" s="80" t="s">
        <v>2162</v>
      </c>
      <c r="F100" s="14">
        <v>2817960.1</v>
      </c>
      <c r="G100" s="81" t="s">
        <v>2157</v>
      </c>
    </row>
    <row r="101" spans="1:7" x14ac:dyDescent="0.25">
      <c r="A101" s="79">
        <v>99</v>
      </c>
      <c r="B101" s="14" t="s">
        <v>1753</v>
      </c>
      <c r="C101" s="14">
        <v>2023</v>
      </c>
      <c r="D101" s="14" t="s">
        <v>1943</v>
      </c>
      <c r="E101" s="80" t="s">
        <v>2042</v>
      </c>
      <c r="F101" s="14">
        <v>11009069.6</v>
      </c>
      <c r="G101" s="81" t="s">
        <v>2039</v>
      </c>
    </row>
    <row r="102" spans="1:7" x14ac:dyDescent="0.25">
      <c r="A102" s="79">
        <v>100</v>
      </c>
      <c r="B102" s="14" t="s">
        <v>1753</v>
      </c>
      <c r="C102" s="14">
        <v>2023</v>
      </c>
      <c r="D102" s="14" t="s">
        <v>1943</v>
      </c>
      <c r="E102" s="80" t="s">
        <v>2115</v>
      </c>
      <c r="F102" s="14">
        <v>8869674.1799999997</v>
      </c>
      <c r="G102" s="14" t="s">
        <v>2020</v>
      </c>
    </row>
    <row r="103" spans="1:7" x14ac:dyDescent="0.25">
      <c r="A103" s="79">
        <v>101</v>
      </c>
      <c r="B103" s="14" t="s">
        <v>1753</v>
      </c>
      <c r="C103" s="14">
        <v>2023</v>
      </c>
      <c r="D103" s="14" t="s">
        <v>1943</v>
      </c>
      <c r="E103" s="80" t="s">
        <v>2116</v>
      </c>
      <c r="F103" s="14">
        <v>5669240.5099999998</v>
      </c>
      <c r="G103" s="81" t="s">
        <v>2039</v>
      </c>
    </row>
    <row r="104" spans="1:7" x14ac:dyDescent="0.25">
      <c r="A104" s="79">
        <v>102</v>
      </c>
      <c r="B104" s="14" t="s">
        <v>1753</v>
      </c>
      <c r="C104" s="14">
        <v>2023</v>
      </c>
      <c r="D104" s="14" t="s">
        <v>1943</v>
      </c>
      <c r="E104" s="80" t="s">
        <v>2117</v>
      </c>
      <c r="F104" s="14">
        <v>5737520.5699999994</v>
      </c>
      <c r="G104" s="81" t="s">
        <v>2039</v>
      </c>
    </row>
    <row r="105" spans="1:7" x14ac:dyDescent="0.25">
      <c r="A105" s="79">
        <v>103</v>
      </c>
      <c r="B105" s="14" t="s">
        <v>1753</v>
      </c>
      <c r="C105" s="14">
        <v>2023</v>
      </c>
      <c r="D105" s="14" t="s">
        <v>1943</v>
      </c>
      <c r="E105" s="80" t="s">
        <v>2163</v>
      </c>
      <c r="F105" s="14">
        <v>27927541.010000002</v>
      </c>
      <c r="G105" s="81" t="s">
        <v>2157</v>
      </c>
    </row>
    <row r="106" spans="1:7" x14ac:dyDescent="0.25">
      <c r="A106" s="79">
        <v>104</v>
      </c>
      <c r="B106" s="14" t="s">
        <v>1753</v>
      </c>
      <c r="C106" s="14">
        <v>2023</v>
      </c>
      <c r="D106" s="14" t="s">
        <v>1943</v>
      </c>
      <c r="E106" s="80" t="s">
        <v>2043</v>
      </c>
      <c r="F106" s="14">
        <v>18572124.34</v>
      </c>
      <c r="G106" s="81" t="s">
        <v>2039</v>
      </c>
    </row>
    <row r="107" spans="1:7" x14ac:dyDescent="0.25">
      <c r="A107" s="79">
        <v>105</v>
      </c>
      <c r="B107" s="14" t="s">
        <v>1753</v>
      </c>
      <c r="C107" s="14">
        <v>2023</v>
      </c>
      <c r="D107" s="14" t="s">
        <v>1943</v>
      </c>
      <c r="E107" s="80" t="s">
        <v>2118</v>
      </c>
      <c r="F107" s="14">
        <v>39974834.169999994</v>
      </c>
      <c r="G107" s="81" t="s">
        <v>2039</v>
      </c>
    </row>
    <row r="108" spans="1:7" x14ac:dyDescent="0.25">
      <c r="A108" s="79">
        <v>106</v>
      </c>
      <c r="B108" s="14" t="s">
        <v>1753</v>
      </c>
      <c r="C108" s="14">
        <v>2023</v>
      </c>
      <c r="D108" s="14" t="s">
        <v>1943</v>
      </c>
      <c r="E108" s="80" t="s">
        <v>2161</v>
      </c>
      <c r="F108" s="14">
        <v>25052880.699999999</v>
      </c>
      <c r="G108" s="81" t="s">
        <v>2157</v>
      </c>
    </row>
    <row r="109" spans="1:7" x14ac:dyDescent="0.25">
      <c r="A109" s="79">
        <v>107</v>
      </c>
      <c r="B109" s="14" t="s">
        <v>1753</v>
      </c>
      <c r="C109" s="14">
        <v>2023</v>
      </c>
      <c r="D109" s="14" t="s">
        <v>1943</v>
      </c>
      <c r="E109" s="80" t="s">
        <v>2126</v>
      </c>
      <c r="F109" s="14">
        <v>13310425.17</v>
      </c>
      <c r="G109" s="14" t="s">
        <v>2174</v>
      </c>
    </row>
    <row r="110" spans="1:7" x14ac:dyDescent="0.25">
      <c r="A110" s="79">
        <v>108</v>
      </c>
      <c r="B110" s="14" t="s">
        <v>1753</v>
      </c>
      <c r="C110" s="14">
        <v>2023</v>
      </c>
      <c r="D110" s="14" t="s">
        <v>1943</v>
      </c>
      <c r="E110" s="80" t="s">
        <v>1992</v>
      </c>
      <c r="F110" s="14">
        <v>28805506.420000002</v>
      </c>
      <c r="G110" s="81" t="s">
        <v>1974</v>
      </c>
    </row>
    <row r="111" spans="1:7" x14ac:dyDescent="0.25">
      <c r="A111" s="79">
        <v>109</v>
      </c>
      <c r="B111" s="14" t="s">
        <v>1753</v>
      </c>
      <c r="C111" s="14">
        <v>2023</v>
      </c>
      <c r="D111" s="14" t="s">
        <v>1943</v>
      </c>
      <c r="E111" s="80" t="s">
        <v>1993</v>
      </c>
      <c r="F111" s="14">
        <v>6365295.0700000003</v>
      </c>
      <c r="G111" s="81" t="s">
        <v>1974</v>
      </c>
    </row>
    <row r="112" spans="1:7" ht="45" x14ac:dyDescent="0.25">
      <c r="A112" s="79">
        <v>110</v>
      </c>
      <c r="B112" s="14" t="s">
        <v>1753</v>
      </c>
      <c r="C112" s="14">
        <v>2024</v>
      </c>
      <c r="D112" s="14" t="s">
        <v>1943</v>
      </c>
      <c r="E112" s="80" t="s">
        <v>2124</v>
      </c>
      <c r="F112" s="14">
        <v>6276301.25</v>
      </c>
      <c r="G112" s="14" t="s">
        <v>2135</v>
      </c>
    </row>
    <row r="113" spans="1:7" x14ac:dyDescent="0.25">
      <c r="A113" s="79">
        <v>111</v>
      </c>
      <c r="B113" s="14" t="s">
        <v>1753</v>
      </c>
      <c r="C113" s="14">
        <v>2023</v>
      </c>
      <c r="D113" s="14" t="s">
        <v>2019</v>
      </c>
      <c r="E113" s="80" t="s">
        <v>2030</v>
      </c>
      <c r="F113" s="14">
        <v>6259373.0999999996</v>
      </c>
      <c r="G113" s="14" t="s">
        <v>2020</v>
      </c>
    </row>
    <row r="114" spans="1:7" x14ac:dyDescent="0.25">
      <c r="A114" s="79">
        <v>112</v>
      </c>
      <c r="B114" s="14" t="s">
        <v>1753</v>
      </c>
      <c r="C114" s="14">
        <v>2023</v>
      </c>
      <c r="D114" s="14" t="s">
        <v>2019</v>
      </c>
      <c r="E114" s="80" t="s">
        <v>2031</v>
      </c>
      <c r="F114" s="14">
        <v>4867519.7</v>
      </c>
      <c r="G114" s="14" t="s">
        <v>2020</v>
      </c>
    </row>
    <row r="115" spans="1:7" x14ac:dyDescent="0.25">
      <c r="A115" s="79">
        <v>113</v>
      </c>
      <c r="B115" s="14" t="s">
        <v>1753</v>
      </c>
      <c r="C115" s="14">
        <v>2023</v>
      </c>
      <c r="D115" s="14" t="s">
        <v>2019</v>
      </c>
      <c r="E115" s="80" t="s">
        <v>2024</v>
      </c>
      <c r="F115" s="14">
        <v>3216014.75</v>
      </c>
      <c r="G115" s="14" t="s">
        <v>2020</v>
      </c>
    </row>
    <row r="116" spans="1:7" x14ac:dyDescent="0.25">
      <c r="A116" s="79">
        <v>114</v>
      </c>
      <c r="B116" s="14" t="s">
        <v>1753</v>
      </c>
      <c r="C116" s="14">
        <v>2023</v>
      </c>
      <c r="D116" s="14" t="s">
        <v>2019</v>
      </c>
      <c r="E116" s="80" t="s">
        <v>2014</v>
      </c>
      <c r="F116" s="14">
        <v>1743425.53</v>
      </c>
      <c r="G116" s="14" t="s">
        <v>2020</v>
      </c>
    </row>
    <row r="117" spans="1:7" x14ac:dyDescent="0.25">
      <c r="A117" s="79">
        <v>115</v>
      </c>
      <c r="B117" s="14" t="s">
        <v>1753</v>
      </c>
      <c r="C117" s="14">
        <v>2023</v>
      </c>
      <c r="D117" s="14" t="s">
        <v>2019</v>
      </c>
      <c r="E117" s="80" t="s">
        <v>2013</v>
      </c>
      <c r="F117" s="14">
        <v>1740634.49</v>
      </c>
      <c r="G117" s="14" t="s">
        <v>2020</v>
      </c>
    </row>
    <row r="118" spans="1:7" x14ac:dyDescent="0.25">
      <c r="A118" s="79">
        <v>116</v>
      </c>
      <c r="B118" s="14" t="s">
        <v>1753</v>
      </c>
      <c r="C118" s="14">
        <v>2023</v>
      </c>
      <c r="D118" s="14" t="s">
        <v>2019</v>
      </c>
      <c r="E118" s="80" t="s">
        <v>2015</v>
      </c>
      <c r="F118" s="14">
        <v>1743425.53</v>
      </c>
      <c r="G118" s="14" t="s">
        <v>2020</v>
      </c>
    </row>
    <row r="119" spans="1:7" ht="30" x14ac:dyDescent="0.25">
      <c r="A119" s="79">
        <v>117</v>
      </c>
      <c r="B119" s="14" t="s">
        <v>1753</v>
      </c>
      <c r="C119" s="14">
        <v>2023</v>
      </c>
      <c r="D119" s="14" t="s">
        <v>2019</v>
      </c>
      <c r="E119" s="80" t="s">
        <v>2011</v>
      </c>
      <c r="F119" s="14">
        <v>1740634.49</v>
      </c>
      <c r="G119" s="14" t="s">
        <v>2020</v>
      </c>
    </row>
    <row r="120" spans="1:7" x14ac:dyDescent="0.25">
      <c r="A120" s="79">
        <v>118</v>
      </c>
      <c r="B120" s="14" t="s">
        <v>1753</v>
      </c>
      <c r="C120" s="14">
        <v>2023</v>
      </c>
      <c r="D120" s="14" t="s">
        <v>2019</v>
      </c>
      <c r="E120" s="80" t="s">
        <v>2012</v>
      </c>
      <c r="F120" s="14">
        <v>1740634.49</v>
      </c>
      <c r="G120" s="14" t="s">
        <v>2020</v>
      </c>
    </row>
    <row r="121" spans="1:7" x14ac:dyDescent="0.25">
      <c r="A121" s="79">
        <v>119</v>
      </c>
      <c r="B121" s="14" t="s">
        <v>1753</v>
      </c>
      <c r="C121" s="14">
        <v>2023</v>
      </c>
      <c r="D121" s="14" t="s">
        <v>2019</v>
      </c>
      <c r="E121" s="80" t="s">
        <v>2016</v>
      </c>
      <c r="F121" s="14">
        <v>1774650.57</v>
      </c>
      <c r="G121" s="14" t="s">
        <v>2020</v>
      </c>
    </row>
    <row r="122" spans="1:7" x14ac:dyDescent="0.25">
      <c r="A122" s="79">
        <v>120</v>
      </c>
      <c r="B122" s="14" t="s">
        <v>1753</v>
      </c>
      <c r="C122" s="14">
        <v>2023</v>
      </c>
      <c r="D122" s="14" t="s">
        <v>2019</v>
      </c>
      <c r="E122" s="80" t="s">
        <v>2017</v>
      </c>
      <c r="F122" s="14">
        <v>1930407.62</v>
      </c>
      <c r="G122" s="14" t="s">
        <v>2020</v>
      </c>
    </row>
    <row r="123" spans="1:7" x14ac:dyDescent="0.25">
      <c r="A123" s="79">
        <v>121</v>
      </c>
      <c r="B123" s="14" t="s">
        <v>1753</v>
      </c>
      <c r="C123" s="14">
        <v>2023</v>
      </c>
      <c r="D123" s="14" t="s">
        <v>2019</v>
      </c>
      <c r="E123" s="80" t="s">
        <v>2018</v>
      </c>
      <c r="F123" s="14">
        <v>1819126.48</v>
      </c>
      <c r="G123" s="14" t="s">
        <v>2020</v>
      </c>
    </row>
    <row r="124" spans="1:7" x14ac:dyDescent="0.25">
      <c r="A124" s="79">
        <v>122</v>
      </c>
      <c r="B124" s="14" t="s">
        <v>1753</v>
      </c>
      <c r="C124" s="14">
        <v>2023</v>
      </c>
      <c r="D124" s="14" t="s">
        <v>2019</v>
      </c>
      <c r="E124" s="80" t="s">
        <v>2023</v>
      </c>
      <c r="F124" s="14">
        <v>1847032.85</v>
      </c>
      <c r="G124" s="14" t="s">
        <v>2020</v>
      </c>
    </row>
    <row r="125" spans="1:7" x14ac:dyDescent="0.25">
      <c r="A125" s="79">
        <v>123</v>
      </c>
      <c r="B125" s="14" t="s">
        <v>1753</v>
      </c>
      <c r="C125" s="14">
        <v>2023</v>
      </c>
      <c r="D125" s="14" t="s">
        <v>1970</v>
      </c>
      <c r="E125" s="80" t="s">
        <v>1969</v>
      </c>
      <c r="F125" s="84">
        <v>2520176.1</v>
      </c>
      <c r="G125" s="81" t="s">
        <v>1974</v>
      </c>
    </row>
    <row r="126" spans="1:7" x14ac:dyDescent="0.25">
      <c r="A126" s="79">
        <v>124</v>
      </c>
      <c r="B126" s="14" t="s">
        <v>1753</v>
      </c>
      <c r="C126" s="14">
        <v>2023</v>
      </c>
      <c r="D126" s="14" t="s">
        <v>1970</v>
      </c>
      <c r="E126" s="80" t="s">
        <v>1975</v>
      </c>
      <c r="F126" s="84">
        <v>1494430.84</v>
      </c>
      <c r="G126" s="81" t="s">
        <v>1974</v>
      </c>
    </row>
    <row r="127" spans="1:7" x14ac:dyDescent="0.25">
      <c r="A127" s="79">
        <v>125</v>
      </c>
      <c r="B127" s="14" t="s">
        <v>1753</v>
      </c>
      <c r="C127" s="14">
        <v>2023</v>
      </c>
      <c r="D127" s="14" t="s">
        <v>1970</v>
      </c>
      <c r="E127" s="80" t="s">
        <v>2121</v>
      </c>
      <c r="F127" s="78">
        <v>790334.89</v>
      </c>
      <c r="G127" s="14" t="s">
        <v>2020</v>
      </c>
    </row>
    <row r="128" spans="1:7" ht="30" x14ac:dyDescent="0.25">
      <c r="A128" s="79">
        <v>126</v>
      </c>
      <c r="B128" s="14" t="s">
        <v>1753</v>
      </c>
      <c r="C128" s="14">
        <v>2023</v>
      </c>
      <c r="D128" s="14" t="s">
        <v>1967</v>
      </c>
      <c r="E128" s="80" t="s">
        <v>2171</v>
      </c>
      <c r="F128" s="14">
        <v>10367570</v>
      </c>
      <c r="G128" s="14" t="s">
        <v>2179</v>
      </c>
    </row>
    <row r="129" spans="1:7" x14ac:dyDescent="0.25">
      <c r="A129" s="79">
        <v>127</v>
      </c>
      <c r="B129" s="14" t="s">
        <v>1753</v>
      </c>
      <c r="C129" s="14">
        <v>2023</v>
      </c>
      <c r="D129" s="84" t="s">
        <v>1967</v>
      </c>
      <c r="E129" s="87" t="s">
        <v>1966</v>
      </c>
      <c r="F129" s="84">
        <v>1062925.97</v>
      </c>
      <c r="G129" s="84" t="s">
        <v>1968</v>
      </c>
    </row>
    <row r="130" spans="1:7" x14ac:dyDescent="0.25">
      <c r="A130" s="12"/>
      <c r="B130" s="18"/>
      <c r="C130" s="18"/>
      <c r="D130" s="27"/>
      <c r="E130" s="31"/>
      <c r="F130" s="18"/>
      <c r="G130" s="18"/>
    </row>
    <row r="131" spans="1:7" x14ac:dyDescent="0.25">
      <c r="A131" s="12"/>
      <c r="B131" s="18"/>
      <c r="C131" s="18"/>
      <c r="D131" s="27"/>
      <c r="E131" s="31"/>
      <c r="F131" s="18"/>
      <c r="G131" s="18"/>
    </row>
    <row r="132" spans="1:7" x14ac:dyDescent="0.25">
      <c r="A132" s="12"/>
      <c r="B132" s="18"/>
      <c r="C132" s="18"/>
      <c r="D132" s="18"/>
      <c r="E132" s="28"/>
      <c r="F132" s="18"/>
      <c r="G132" s="18"/>
    </row>
    <row r="133" spans="1:7" x14ac:dyDescent="0.25">
      <c r="A133" s="12"/>
      <c r="B133" s="18"/>
      <c r="C133" s="18"/>
      <c r="D133" s="18"/>
      <c r="E133" s="28"/>
      <c r="F133" s="18"/>
      <c r="G133" s="18"/>
    </row>
    <row r="134" spans="1:7" x14ac:dyDescent="0.25">
      <c r="A134" s="12"/>
      <c r="B134" s="18"/>
      <c r="C134" s="18"/>
      <c r="D134" s="18"/>
      <c r="E134" s="28"/>
      <c r="F134" s="18"/>
      <c r="G134" s="18"/>
    </row>
    <row r="135" spans="1:7" x14ac:dyDescent="0.25">
      <c r="A135" s="12"/>
      <c r="B135" s="18"/>
      <c r="C135" s="18"/>
      <c r="D135" s="18"/>
      <c r="E135" s="28"/>
      <c r="F135" s="18"/>
      <c r="G135" s="18"/>
    </row>
    <row r="136" spans="1:7" x14ac:dyDescent="0.25">
      <c r="A136" s="12"/>
      <c r="B136" s="18"/>
      <c r="C136" s="18"/>
      <c r="D136" s="18"/>
      <c r="E136" s="28"/>
      <c r="F136" s="18"/>
      <c r="G136" s="18"/>
    </row>
    <row r="137" spans="1:7" x14ac:dyDescent="0.25">
      <c r="A137" s="12"/>
      <c r="B137" s="18"/>
      <c r="C137" s="18"/>
      <c r="D137" s="18"/>
      <c r="E137" s="28"/>
      <c r="F137" s="18"/>
      <c r="G137" s="18"/>
    </row>
    <row r="138" spans="1:7" x14ac:dyDescent="0.25">
      <c r="A138" s="12"/>
      <c r="B138" s="18"/>
      <c r="C138" s="18"/>
      <c r="D138" s="18"/>
      <c r="E138" s="28"/>
      <c r="F138" s="18"/>
      <c r="G138" s="18"/>
    </row>
    <row r="139" spans="1:7" x14ac:dyDescent="0.25">
      <c r="A139" s="12"/>
      <c r="B139" s="18"/>
      <c r="C139" s="18"/>
      <c r="D139" s="18"/>
      <c r="E139" s="28"/>
      <c r="F139" s="18"/>
      <c r="G139" s="18"/>
    </row>
    <row r="140" spans="1:7" x14ac:dyDescent="0.25">
      <c r="A140" s="12"/>
      <c r="B140" s="18"/>
      <c r="C140" s="18"/>
      <c r="D140" s="18"/>
      <c r="E140" s="28"/>
      <c r="F140" s="18"/>
      <c r="G140" s="18"/>
    </row>
    <row r="141" spans="1:7" x14ac:dyDescent="0.25">
      <c r="A141" s="12"/>
      <c r="B141" s="18"/>
      <c r="C141" s="18"/>
      <c r="D141" s="18"/>
      <c r="E141" s="28"/>
      <c r="F141" s="18"/>
      <c r="G141" s="18"/>
    </row>
    <row r="142" spans="1:7" x14ac:dyDescent="0.25">
      <c r="A142" s="12"/>
      <c r="B142" s="18"/>
      <c r="C142" s="18"/>
      <c r="D142" s="18"/>
      <c r="E142" s="28"/>
      <c r="F142" s="18"/>
      <c r="G142" s="18"/>
    </row>
    <row r="143" spans="1:7" x14ac:dyDescent="0.25">
      <c r="A143" s="12"/>
      <c r="B143" s="18"/>
      <c r="C143" s="18"/>
      <c r="D143" s="18"/>
      <c r="E143" s="28"/>
      <c r="F143" s="18"/>
      <c r="G143" s="18"/>
    </row>
    <row r="144" spans="1:7" x14ac:dyDescent="0.25">
      <c r="A144" s="12"/>
      <c r="B144" s="12"/>
      <c r="C144" s="12"/>
      <c r="D144" s="12"/>
      <c r="E144" s="29"/>
      <c r="F144" s="12"/>
      <c r="G144" s="14"/>
    </row>
    <row r="145" spans="1:7" x14ac:dyDescent="0.25">
      <c r="A145" s="12"/>
      <c r="B145" s="12"/>
      <c r="C145" s="12"/>
      <c r="D145" s="12"/>
      <c r="E145" s="29"/>
      <c r="F145" s="12"/>
      <c r="G145" s="14"/>
    </row>
    <row r="146" spans="1:7" x14ac:dyDescent="0.25">
      <c r="A146" s="12"/>
      <c r="B146" s="12"/>
      <c r="C146" s="12"/>
      <c r="D146" s="12"/>
      <c r="E146" s="29"/>
      <c r="F146" s="12"/>
      <c r="G146" s="14"/>
    </row>
    <row r="147" spans="1:7" x14ac:dyDescent="0.25">
      <c r="A147" s="12"/>
      <c r="B147" s="12"/>
      <c r="C147" s="12"/>
      <c r="D147" s="12"/>
      <c r="E147" s="29"/>
      <c r="F147" s="12"/>
      <c r="G147" s="14"/>
    </row>
    <row r="148" spans="1:7" x14ac:dyDescent="0.25">
      <c r="A148" s="12"/>
      <c r="B148" s="12"/>
      <c r="C148" s="12"/>
      <c r="D148" s="12"/>
      <c r="E148" s="29"/>
      <c r="F148" s="12"/>
      <c r="G148" s="14"/>
    </row>
    <row r="149" spans="1:7" x14ac:dyDescent="0.25">
      <c r="A149" s="12"/>
      <c r="B149" s="12"/>
      <c r="C149" s="12"/>
      <c r="D149" s="12"/>
      <c r="E149" s="29"/>
      <c r="F149" s="12"/>
      <c r="G149" s="14"/>
    </row>
    <row r="150" spans="1:7" x14ac:dyDescent="0.25">
      <c r="A150" s="12"/>
      <c r="B150" s="12"/>
      <c r="C150" s="12"/>
      <c r="D150" s="12"/>
      <c r="E150" s="29"/>
      <c r="F150" s="12"/>
      <c r="G150" s="14"/>
    </row>
    <row r="151" spans="1:7" x14ac:dyDescent="0.25">
      <c r="A151" s="12"/>
      <c r="B151" s="12"/>
      <c r="C151" s="12"/>
      <c r="D151" s="12"/>
      <c r="E151" s="29"/>
      <c r="F151" s="12"/>
      <c r="G151" s="14"/>
    </row>
    <row r="152" spans="1:7" x14ac:dyDescent="0.25">
      <c r="A152" s="12"/>
      <c r="B152" s="12"/>
      <c r="C152" s="12"/>
      <c r="D152" s="12"/>
      <c r="E152" s="29"/>
      <c r="F152" s="12"/>
      <c r="G152" s="14"/>
    </row>
    <row r="153" spans="1:7" x14ac:dyDescent="0.25">
      <c r="A153" s="12"/>
      <c r="B153" s="12"/>
      <c r="C153" s="12"/>
      <c r="D153" s="12"/>
      <c r="E153" s="29"/>
      <c r="F153" s="12"/>
      <c r="G153" s="14"/>
    </row>
    <row r="154" spans="1:7" x14ac:dyDescent="0.25">
      <c r="A154" s="12"/>
      <c r="B154" s="12"/>
      <c r="C154" s="12"/>
      <c r="D154" s="12"/>
      <c r="E154" s="29"/>
      <c r="F154" s="12"/>
      <c r="G154" s="14"/>
    </row>
    <row r="155" spans="1:7" x14ac:dyDescent="0.25">
      <c r="A155" s="12"/>
      <c r="B155" s="12"/>
      <c r="C155" s="12"/>
      <c r="D155" s="12"/>
      <c r="E155" s="29"/>
      <c r="F155" s="12"/>
      <c r="G155" s="14"/>
    </row>
    <row r="156" spans="1:7" x14ac:dyDescent="0.25">
      <c r="A156" s="12"/>
      <c r="B156" s="12"/>
      <c r="C156" s="12"/>
      <c r="D156" s="12"/>
      <c r="E156" s="29"/>
      <c r="F156" s="12"/>
      <c r="G156" s="14"/>
    </row>
    <row r="157" spans="1:7" x14ac:dyDescent="0.25">
      <c r="A157" s="12"/>
      <c r="B157" s="12"/>
      <c r="C157" s="12"/>
      <c r="D157" s="12"/>
      <c r="E157" s="29"/>
      <c r="F157" s="12"/>
      <c r="G157" s="14"/>
    </row>
    <row r="158" spans="1:7" x14ac:dyDescent="0.25">
      <c r="A158" s="12"/>
      <c r="B158" s="12"/>
      <c r="C158" s="12"/>
      <c r="D158" s="12"/>
      <c r="E158" s="29"/>
      <c r="F158" s="12"/>
      <c r="G158" s="14"/>
    </row>
    <row r="159" spans="1:7" x14ac:dyDescent="0.25">
      <c r="A159" s="12"/>
      <c r="B159" s="12"/>
      <c r="C159" s="12"/>
      <c r="D159" s="12"/>
      <c r="E159" s="29"/>
      <c r="F159" s="12"/>
      <c r="G159" s="14"/>
    </row>
    <row r="160" spans="1:7" x14ac:dyDescent="0.25">
      <c r="A160" s="12"/>
      <c r="B160" s="18"/>
      <c r="C160" s="18"/>
      <c r="D160" s="18"/>
      <c r="E160" s="28"/>
      <c r="F160" s="18"/>
      <c r="G160" s="18"/>
    </row>
    <row r="161" spans="1:7" x14ac:dyDescent="0.25">
      <c r="A161" s="12"/>
      <c r="B161" s="18"/>
      <c r="C161" s="18"/>
      <c r="D161" s="18"/>
      <c r="E161" s="28"/>
      <c r="F161" s="18"/>
      <c r="G161" s="18"/>
    </row>
    <row r="162" spans="1:7" x14ac:dyDescent="0.25">
      <c r="A162" s="12"/>
      <c r="B162" s="18"/>
      <c r="C162" s="18"/>
      <c r="D162" s="18"/>
      <c r="E162" s="28"/>
      <c r="F162" s="18"/>
      <c r="G162" s="18"/>
    </row>
    <row r="163" spans="1:7" x14ac:dyDescent="0.25">
      <c r="A163" s="12"/>
      <c r="B163" s="18"/>
      <c r="C163" s="18"/>
      <c r="D163" s="18"/>
      <c r="E163" s="28"/>
      <c r="F163" s="18"/>
      <c r="G163" s="18"/>
    </row>
    <row r="164" spans="1:7" x14ac:dyDescent="0.25">
      <c r="A164" s="12"/>
      <c r="B164" s="18"/>
      <c r="C164" s="18"/>
      <c r="D164" s="18"/>
      <c r="E164" s="28"/>
      <c r="F164" s="18"/>
      <c r="G164" s="18"/>
    </row>
    <row r="165" spans="1:7" x14ac:dyDescent="0.25">
      <c r="A165" s="12"/>
      <c r="B165" s="18"/>
      <c r="C165" s="18"/>
      <c r="D165" s="18"/>
      <c r="E165" s="28"/>
      <c r="F165" s="18"/>
      <c r="G165" s="18"/>
    </row>
    <row r="166" spans="1:7" x14ac:dyDescent="0.25">
      <c r="A166" s="12"/>
      <c r="B166" s="18"/>
      <c r="C166" s="18"/>
      <c r="D166" s="18"/>
      <c r="E166" s="28"/>
      <c r="F166" s="18"/>
      <c r="G166" s="18"/>
    </row>
    <row r="167" spans="1:7" x14ac:dyDescent="0.25">
      <c r="A167" s="12"/>
      <c r="B167" s="18"/>
      <c r="C167" s="18"/>
      <c r="D167" s="18"/>
      <c r="E167" s="28"/>
      <c r="F167" s="18"/>
      <c r="G167" s="18"/>
    </row>
    <row r="168" spans="1:7" x14ac:dyDescent="0.25">
      <c r="A168" s="12"/>
      <c r="B168" s="18"/>
      <c r="C168" s="18"/>
      <c r="D168" s="18"/>
      <c r="E168" s="28"/>
      <c r="F168" s="18"/>
      <c r="G168" s="18"/>
    </row>
    <row r="169" spans="1:7" x14ac:dyDescent="0.25">
      <c r="A169" s="12"/>
      <c r="B169" s="18"/>
      <c r="C169" s="18"/>
      <c r="D169" s="18"/>
      <c r="E169" s="28"/>
      <c r="F169" s="18"/>
      <c r="G169" s="18"/>
    </row>
    <row r="170" spans="1:7" x14ac:dyDescent="0.25">
      <c r="A170" s="12"/>
      <c r="B170" s="18"/>
      <c r="C170" s="18"/>
      <c r="D170" s="18"/>
      <c r="E170" s="28"/>
      <c r="F170" s="18"/>
      <c r="G170" s="18"/>
    </row>
    <row r="171" spans="1:7" x14ac:dyDescent="0.25">
      <c r="A171" s="12"/>
      <c r="B171" s="18"/>
      <c r="C171" s="18"/>
      <c r="D171" s="18"/>
      <c r="E171" s="28"/>
      <c r="F171" s="18"/>
      <c r="G171" s="18"/>
    </row>
    <row r="172" spans="1:7" x14ac:dyDescent="0.25">
      <c r="A172" s="12"/>
      <c r="B172" s="18"/>
      <c r="C172" s="18"/>
      <c r="D172" s="18"/>
      <c r="E172" s="30"/>
      <c r="F172" s="17"/>
      <c r="G172" s="18"/>
    </row>
    <row r="173" spans="1:7" x14ac:dyDescent="0.25">
      <c r="A173" s="12"/>
      <c r="B173" s="18"/>
      <c r="C173" s="18"/>
      <c r="D173" s="18"/>
      <c r="E173" s="28"/>
      <c r="F173" s="18"/>
      <c r="G173" s="18"/>
    </row>
    <row r="174" spans="1:7" x14ac:dyDescent="0.25">
      <c r="A174" s="12"/>
      <c r="B174" s="18"/>
      <c r="C174" s="18"/>
      <c r="D174" s="18"/>
      <c r="E174" s="28"/>
      <c r="F174" s="18"/>
      <c r="G174" s="18"/>
    </row>
    <row r="175" spans="1:7" x14ac:dyDescent="0.25">
      <c r="A175" s="12"/>
      <c r="B175" s="18"/>
      <c r="C175" s="18"/>
      <c r="D175" s="18"/>
      <c r="E175" s="28"/>
      <c r="F175" s="18"/>
      <c r="G175" s="18"/>
    </row>
    <row r="176" spans="1:7" x14ac:dyDescent="0.25">
      <c r="A176" s="12"/>
      <c r="B176" s="18"/>
      <c r="C176" s="18"/>
      <c r="D176" s="18"/>
      <c r="E176" s="28"/>
      <c r="F176" s="18"/>
      <c r="G176" s="18"/>
    </row>
    <row r="177" spans="1:7" x14ac:dyDescent="0.25">
      <c r="A177" s="12"/>
      <c r="B177" s="18"/>
      <c r="C177" s="18"/>
      <c r="D177" s="18"/>
      <c r="E177" s="28"/>
      <c r="F177" s="18"/>
      <c r="G177" s="18"/>
    </row>
    <row r="178" spans="1:7" x14ac:dyDescent="0.25">
      <c r="A178" s="12"/>
      <c r="B178" s="18"/>
      <c r="C178" s="18"/>
      <c r="D178" s="18"/>
      <c r="E178" s="28"/>
      <c r="F178" s="18"/>
      <c r="G178" s="18"/>
    </row>
    <row r="179" spans="1:7" x14ac:dyDescent="0.25">
      <c r="A179" s="12"/>
      <c r="B179" s="18"/>
      <c r="C179" s="18"/>
      <c r="D179" s="18"/>
      <c r="E179" s="28"/>
      <c r="F179" s="18"/>
      <c r="G179" s="18"/>
    </row>
    <row r="180" spans="1:7" x14ac:dyDescent="0.25">
      <c r="A180" s="12"/>
      <c r="B180" s="18"/>
      <c r="C180" s="18"/>
      <c r="D180" s="18"/>
      <c r="E180" s="30"/>
      <c r="F180" s="17"/>
      <c r="G180" s="18"/>
    </row>
    <row r="181" spans="1:7" x14ac:dyDescent="0.25">
      <c r="A181" s="12"/>
      <c r="B181" s="18"/>
      <c r="C181" s="18"/>
      <c r="D181" s="18"/>
      <c r="E181" s="28"/>
      <c r="F181" s="18"/>
      <c r="G181" s="18"/>
    </row>
    <row r="182" spans="1:7" x14ac:dyDescent="0.25">
      <c r="A182" s="12"/>
      <c r="B182" s="18"/>
      <c r="C182" s="18"/>
      <c r="D182" s="18"/>
      <c r="E182" s="28"/>
      <c r="F182" s="4"/>
      <c r="G182" s="18"/>
    </row>
    <row r="183" spans="1:7" x14ac:dyDescent="0.25">
      <c r="A183" s="12"/>
      <c r="B183" s="12"/>
      <c r="C183" s="12"/>
      <c r="D183" s="12"/>
      <c r="E183" s="29"/>
      <c r="F183" s="13"/>
      <c r="G183" s="18"/>
    </row>
    <row r="184" spans="1:7" x14ac:dyDescent="0.25">
      <c r="A184" s="12"/>
      <c r="B184" s="12"/>
      <c r="C184" s="12"/>
      <c r="D184" s="12"/>
      <c r="E184" s="29"/>
      <c r="F184" s="13"/>
      <c r="G184" s="18"/>
    </row>
    <row r="185" spans="1:7" ht="28.15" customHeight="1" x14ac:dyDescent="0.25">
      <c r="A185" s="12"/>
      <c r="B185" s="12"/>
      <c r="C185" s="12"/>
      <c r="D185" s="12"/>
      <c r="E185" s="29"/>
      <c r="F185" s="13"/>
      <c r="G185" s="18"/>
    </row>
    <row r="186" spans="1:7" x14ac:dyDescent="0.25">
      <c r="A186" s="12"/>
      <c r="B186" s="18"/>
      <c r="C186" s="18"/>
      <c r="D186" s="18"/>
      <c r="E186" s="28"/>
      <c r="F186" s="18"/>
      <c r="G186" s="18"/>
    </row>
    <row r="187" spans="1:7" x14ac:dyDescent="0.25">
      <c r="A187" s="12"/>
      <c r="B187" s="18"/>
      <c r="C187" s="18"/>
      <c r="D187" s="18"/>
      <c r="E187" s="28"/>
      <c r="F187" s="18"/>
      <c r="G187" s="18"/>
    </row>
    <row r="188" spans="1:7" x14ac:dyDescent="0.25">
      <c r="A188" s="12"/>
      <c r="B188" s="12"/>
      <c r="C188" s="12"/>
      <c r="D188" s="12"/>
      <c r="E188" s="29"/>
      <c r="F188" s="12"/>
      <c r="G188" s="12"/>
    </row>
    <row r="189" spans="1:7" x14ac:dyDescent="0.25">
      <c r="A189" s="12"/>
      <c r="B189" s="12"/>
      <c r="C189" s="12"/>
      <c r="D189" s="12"/>
      <c r="E189" s="29"/>
      <c r="F189" s="12"/>
      <c r="G189" s="12"/>
    </row>
    <row r="190" spans="1:7" x14ac:dyDescent="0.25">
      <c r="A190" s="18"/>
      <c r="B190" s="18"/>
      <c r="C190" s="18"/>
      <c r="D190" s="18"/>
      <c r="E190" s="28"/>
      <c r="F190" s="18"/>
      <c r="G190" s="18"/>
    </row>
    <row r="191" spans="1:7" x14ac:dyDescent="0.25">
      <c r="A191" s="18"/>
      <c r="B191" s="18"/>
      <c r="C191" s="18"/>
      <c r="D191" s="18"/>
      <c r="E191" s="28"/>
      <c r="F191" s="18"/>
      <c r="G191" s="18"/>
    </row>
    <row r="192" spans="1:7" x14ac:dyDescent="0.25">
      <c r="A192" s="18"/>
      <c r="B192" s="18"/>
      <c r="C192" s="18"/>
      <c r="D192" s="18"/>
      <c r="E192" s="28"/>
      <c r="F192" s="18"/>
      <c r="G192" s="18"/>
    </row>
  </sheetData>
  <autoFilter ref="A2:G190">
    <sortState ref="A3:G190">
      <sortCondition ref="D2:D190"/>
    </sortState>
  </autoFilter>
  <customSheetViews>
    <customSheetView guid="{E4962B9A-7549-42AF-A232-54909263CD89}" scale="70" showAutoFilter="1">
      <pane ySplit="2" topLeftCell="A141" activePane="bottomLeft" state="frozen"/>
      <selection pane="bottomLeft" activeCell="G167" sqref="G167"/>
      <pageMargins left="0.7" right="0.7" top="0.75" bottom="0.75" header="0.3" footer="0.3"/>
      <pageSetup paperSize="9" orientation="portrait" r:id="rId1"/>
      <autoFilter ref="A2:G190">
        <sortState ref="A3:G190">
          <sortCondition ref="D2:D190"/>
        </sortState>
      </autoFilter>
    </customSheetView>
    <customSheetView guid="{DBC9C9A7-009A-43BF-B810-41E6C2D195B8}" scale="70" showAutoFilter="1">
      <pane ySplit="2" topLeftCell="A90" activePane="bottomLeft" state="frozen"/>
      <selection pane="bottomLeft" activeCell="G109" sqref="G109"/>
      <pageMargins left="0.7" right="0.7" top="0.75" bottom="0.75" header="0.3" footer="0.3"/>
      <pageSetup paperSize="9" orientation="portrait" r:id="rId2"/>
      <autoFilter ref="A2:G191"/>
    </customSheetView>
    <customSheetView guid="{71EC2296-96E1-499C-991A-81043A0F1F46}" scale="70" showAutoFilter="1">
      <pane ySplit="2" topLeftCell="A141" activePane="bottomLeft" state="frozen"/>
      <selection pane="bottomLeft" activeCell="G167" sqref="G167"/>
      <pageMargins left="0.7" right="0.7" top="0.75" bottom="0.75" header="0.3" footer="0.3"/>
      <pageSetup paperSize="9" orientation="portrait" r:id="rId3"/>
      <autoFilter ref="A2:G191"/>
    </customSheetView>
    <customSheetView guid="{8A32760B-0A9F-464D-B5B2-CFA0955052DE}" scale="70" showAutoFilter="1">
      <pane ySplit="2" topLeftCell="A9" activePane="bottomLeft" state="frozen"/>
      <selection pane="bottomLeft" activeCell="D38" sqref="D38"/>
      <pageMargins left="0.7" right="0.7" top="0.75" bottom="0.75" header="0.3" footer="0.3"/>
      <pageSetup paperSize="9" orientation="portrait" r:id="rId4"/>
      <autoFilter ref="A2:G191"/>
    </customSheetView>
    <customSheetView guid="{10A036C2-5324-4DDD-A679-5EBB9523ED00}" scale="70" showPageBreaks="1" showAutoFilter="1">
      <pane ySplit="2" topLeftCell="A87" activePane="bottomLeft" state="frozen"/>
      <selection pane="bottomLeft" activeCell="E97" sqref="E97:F97"/>
      <pageMargins left="0.7" right="0.7" top="0.75" bottom="0.75" header="0.3" footer="0.3"/>
      <pageSetup paperSize="9" orientation="portrait" r:id="rId5"/>
      <autoFilter ref="A2:G193"/>
    </customSheetView>
    <customSheetView guid="{4E6AA08E-860D-4192-989D-9B7384864008}" scale="70" showAutoFilter="1">
      <pane ySplit="4" topLeftCell="A101" activePane="bottomLeft" state="frozen"/>
      <selection pane="bottomLeft" activeCell="E126" sqref="E126"/>
      <pageMargins left="0.7" right="0.7" top="0.75" bottom="0.75" header="0.3" footer="0.3"/>
      <pageSetup paperSize="9" orientation="portrait" r:id="rId6"/>
      <autoFilter ref="A2:G191"/>
    </customSheetView>
  </customSheetViews>
  <phoneticPr fontId="1" type="noConversion"/>
  <pageMargins left="0.7" right="0.7" top="0.75" bottom="0.75" header="0.3" footer="0.3"/>
  <pageSetup paperSize="9" orientation="portrait" r:id="rId7"/>
</worksheet>
</file>

<file path=xl/worksheets/wsSortMap1.xml><?xml version="1.0" encoding="utf-8"?>
<worksheetSortMap xmlns="http://schemas.microsoft.com/office/excel/2006/main">
  <rowSortMap ref="A3:XFD190" count="188">
    <row newVal="2" oldVal="82"/>
    <row newVal="3" oldVal="83"/>
    <row newVal="4" oldVal="7"/>
    <row newVal="5" oldVal="8"/>
    <row newVal="6" oldVal="70"/>
    <row newVal="7" oldVal="71"/>
    <row newVal="8" oldVal="72"/>
    <row newVal="9" oldVal="73"/>
    <row newVal="10" oldVal="74"/>
    <row newVal="11" oldVal="75"/>
    <row newVal="12" oldVal="98"/>
    <row newVal="13" oldVal="97"/>
    <row newVal="14" oldVal="45"/>
    <row newVal="15" oldVal="47"/>
    <row newVal="16" oldVal="48"/>
    <row newVal="17" oldVal="46"/>
    <row newVal="18" oldVal="49"/>
    <row newVal="19" oldVal="50"/>
    <row newVal="20" oldVal="51"/>
    <row newVal="21" oldVal="81"/>
    <row newVal="22" oldVal="91"/>
    <row newVal="23" oldVal="92"/>
    <row newVal="24" oldVal="112"/>
    <row newVal="25" oldVal="188"/>
    <row newVal="26" oldVal="119"/>
    <row newVal="27" oldVal="118"/>
    <row newVal="28" oldVal="67"/>
    <row newVal="29" oldVal="5"/>
    <row newVal="30" oldVal="66"/>
    <row newVal="31" oldVal="115"/>
    <row newVal="32" oldVal="113"/>
    <row newVal="33" oldVal="114"/>
    <row newVal="34" oldVal="60"/>
    <row newVal="35" oldVal="104"/>
    <row newVal="36" oldVal="4"/>
    <row newVal="37" oldVal="2"/>
    <row newVal="38" oldVal="3"/>
    <row newVal="39" oldVal="116"/>
    <row newVal="40" oldVal="100"/>
    <row newVal="41" oldVal="93"/>
    <row newVal="42" oldVal="101"/>
    <row newVal="43" oldVal="102"/>
    <row newVal="44" oldVal="103"/>
    <row newVal="45" oldVal="99"/>
    <row newVal="46" oldVal="84"/>
    <row newVal="47" oldVal="18"/>
    <row newVal="48" oldVal="19"/>
    <row newVal="49" oldVal="189"/>
    <row newVal="50" oldVal="20"/>
    <row newVal="51" oldVal="21"/>
    <row newVal="52" oldVal="42"/>
    <row newVal="53" oldVal="43"/>
    <row newVal="54" oldVal="69"/>
    <row newVal="55" oldVal="62"/>
    <row newVal="56" oldVal="63"/>
    <row newVal="57" oldVal="9"/>
    <row newVal="58" oldVal="10"/>
    <row newVal="59" oldVal="11"/>
    <row newVal="60" oldVal="12"/>
    <row newVal="61" oldVal="13"/>
    <row newVal="62" oldVal="14"/>
    <row newVal="63" oldVal="15"/>
    <row newVal="64" oldVal="16"/>
    <row newVal="65" oldVal="26"/>
    <row newVal="66" oldVal="27"/>
    <row newVal="67" oldVal="24"/>
    <row newVal="68" oldVal="120"/>
    <row newVal="69" oldVal="121"/>
    <row newVal="70" oldVal="28"/>
    <row newVal="71" oldVal="95"/>
    <row newVal="72" oldVal="29"/>
    <row newVal="73" oldVal="30"/>
    <row newVal="74" oldVal="31"/>
    <row newVal="75" oldVal="123"/>
    <row newVal="76" oldVal="124"/>
    <row newVal="77" oldVal="32"/>
    <row newVal="78" oldVal="33"/>
    <row newVal="79" oldVal="40"/>
    <row newVal="80" oldVal="41"/>
    <row newVal="81" oldVal="88"/>
    <row newVal="82" oldVal="6"/>
    <row newVal="83" oldVal="34"/>
    <row newVal="84" oldVal="35"/>
    <row newVal="85" oldVal="44"/>
    <row newVal="86" oldVal="125"/>
    <row newVal="87" oldVal="76"/>
    <row newVal="88" oldVal="77"/>
    <row newVal="89" oldVal="122"/>
    <row newVal="90" oldVal="105"/>
    <row newVal="91" oldVal="106"/>
    <row newVal="92" oldVal="108"/>
    <row newVal="93" oldVal="107"/>
    <row newVal="94" oldVal="36"/>
    <row newVal="95" oldVal="37"/>
    <row newVal="96" oldVal="78"/>
    <row newVal="97" oldVal="126"/>
    <row newVal="98" oldVal="25"/>
    <row newVal="99" oldVal="109"/>
    <row newVal="100" oldVal="79"/>
    <row newVal="101" oldVal="89"/>
    <row newVal="102" oldVal="85"/>
    <row newVal="103" oldVal="86"/>
    <row newVal="104" oldVal="110"/>
    <row newVal="105" oldVal="80"/>
    <row newVal="106" oldVal="87"/>
    <row newVal="107" oldVal="111"/>
    <row newVal="108" oldVal="94"/>
    <row newVal="109" oldVal="38"/>
    <row newVal="110" oldVal="39"/>
    <row newVal="111" oldVal="96"/>
    <row newVal="112" oldVal="65"/>
    <row newVal="113" oldVal="68"/>
    <row newVal="114" oldVal="64"/>
    <row newVal="115" oldVal="52"/>
    <row newVal="116" oldVal="53"/>
    <row newVal="117" oldVal="54"/>
    <row newVal="118" oldVal="55"/>
    <row newVal="119" oldVal="56"/>
    <row newVal="120" oldVal="57"/>
    <row newVal="121" oldVal="58"/>
    <row newVal="122" oldVal="59"/>
    <row newVal="123" oldVal="61"/>
    <row newVal="124" oldVal="22"/>
    <row newVal="125" oldVal="23"/>
    <row newVal="126" oldVal="90"/>
    <row newVal="127" oldVal="117"/>
    <row newVal="128" oldVal="17"/>
    <row newVal="129" oldVal="127"/>
    <row newVal="130" oldVal="128"/>
    <row newVal="131" oldVal="129"/>
    <row newVal="132" oldVal="130"/>
    <row newVal="133" oldVal="131"/>
    <row newVal="134" oldVal="132"/>
    <row newVal="135" oldVal="133"/>
    <row newVal="136" oldVal="134"/>
    <row newVal="137" oldVal="135"/>
    <row newVal="138" oldVal="136"/>
    <row newVal="139" oldVal="137"/>
    <row newVal="140" oldVal="138"/>
    <row newVal="141" oldVal="139"/>
    <row newVal="142" oldVal="140"/>
    <row newVal="143" oldVal="141"/>
    <row newVal="144" oldVal="142"/>
    <row newVal="145" oldVal="143"/>
    <row newVal="146" oldVal="144"/>
    <row newVal="147" oldVal="145"/>
    <row newVal="148" oldVal="146"/>
    <row newVal="149" oldVal="147"/>
    <row newVal="150" oldVal="148"/>
    <row newVal="151" oldVal="149"/>
    <row newVal="152" oldVal="150"/>
    <row newVal="153" oldVal="151"/>
    <row newVal="154" oldVal="152"/>
    <row newVal="155" oldVal="153"/>
    <row newVal="156" oldVal="154"/>
    <row newVal="157" oldVal="155"/>
    <row newVal="158" oldVal="156"/>
    <row newVal="159" oldVal="157"/>
    <row newVal="160" oldVal="158"/>
    <row newVal="161" oldVal="159"/>
    <row newVal="162" oldVal="160"/>
    <row newVal="163" oldVal="161"/>
    <row newVal="164" oldVal="162"/>
    <row newVal="165" oldVal="163"/>
    <row newVal="166" oldVal="164"/>
    <row newVal="167" oldVal="165"/>
    <row newVal="168" oldVal="166"/>
    <row newVal="169" oldVal="167"/>
    <row newVal="170" oldVal="168"/>
    <row newVal="171" oldVal="169"/>
    <row newVal="172" oldVal="170"/>
    <row newVal="173" oldVal="171"/>
    <row newVal="174" oldVal="172"/>
    <row newVal="175" oldVal="173"/>
    <row newVal="176" oldVal="174"/>
    <row newVal="177" oldVal="175"/>
    <row newVal="178" oldVal="176"/>
    <row newVal="179" oldVal="177"/>
    <row newVal="180" oldVal="178"/>
    <row newVal="181" oldVal="179"/>
    <row newVal="182" oldVal="180"/>
    <row newVal="183" oldVal="181"/>
    <row newVal="184" oldVal="182"/>
    <row newVal="185" oldVal="183"/>
    <row newVal="186" oldVal="184"/>
    <row newVal="187" oldVal="185"/>
    <row newVal="188" oldVal="186"/>
    <row newVal="189" oldVal="187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 2023-2025</vt:lpstr>
      <vt:lpstr>Примечание</vt:lpstr>
      <vt:lpstr>'Итог 2023-2025'!Область_печати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Корчагина София Александровна</dc:creator>
  <cp:lastModifiedBy>Героева</cp:lastModifiedBy>
  <cp:lastPrinted>2022-08-11T16:18:40Z</cp:lastPrinted>
  <dcterms:created xsi:type="dcterms:W3CDTF">2015-06-05T18:19:34Z</dcterms:created>
  <dcterms:modified xsi:type="dcterms:W3CDTF">2022-12-29T05:58:28Z</dcterms:modified>
</cp:coreProperties>
</file>